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4 Kalenderjahr 2024\Online\Vorlage\"/>
    </mc:Choice>
  </mc:AlternateContent>
  <xr:revisionPtr revIDLastSave="0" documentId="8_{E4FA0B89-AB7D-417C-A73F-D8C3A0D7A0BC}" xr6:coauthVersionLast="47" xr6:coauthVersionMax="47" xr10:uidLastSave="{00000000-0000-0000-0000-000000000000}"/>
  <bookViews>
    <workbookView xWindow="-28920" yWindow="-120" windowWidth="29040" windowHeight="15840" tabRatio="918" xr2:uid="{00000000-000D-0000-FFFF-FFFF00000000}"/>
  </bookViews>
  <sheets>
    <sheet name="Lohn Stunde" sheetId="16" r:id="rId1"/>
    <sheet name="Abzüge" sheetId="2" r:id="rId2"/>
  </sheets>
  <definedNames>
    <definedName name="_xlnm.Print_Area" localSheetId="1">Abzüge!$A$1:$H$59,Abzüge!$K$20:$V$39</definedName>
    <definedName name="_xlnm.Print_Area" localSheetId="0">'Lohn Stunde'!$A$1:$M$74</definedName>
    <definedName name="Z_6F6DCE0F_E71E_4F38_8193_770CB35A179C_.wvu.PrintArea" localSheetId="1" hidden="1">Abzüge!$A$1:$H$51</definedName>
    <definedName name="Z_6F6DCE0F_E71E_4F38_8193_770CB35A179C_.wvu.PrintArea" localSheetId="0" hidden="1">'Lohn Stunde'!$A$1:$M$46</definedName>
    <definedName name="Z_6F6DCE0F_E71E_4F38_8193_770CB35A179C_.wvu.Rows" localSheetId="0" hidden="1">'Lohn Stunde'!$1:$1</definedName>
    <definedName name="Z_EBE53AB0_87F1_4DBA_A02C_580CCD18D9B1_.wvu.PrintArea" localSheetId="1" hidden="1">Abzüge!$A$1:$H$52</definedName>
    <definedName name="Z_EBE53AB0_87F1_4DBA_A02C_580CCD18D9B1_.wvu.PrintArea" localSheetId="0" hidden="1">'Lohn Stunde'!$A$1:$M$46</definedName>
    <definedName name="Z_EBE53AB0_87F1_4DBA_A02C_580CCD18D9B1_.wvu.Rows" localSheetId="0" hidden="1">'Lohn Stunde'!$1:$1</definedName>
  </definedNames>
  <calcPr calcId="191029"/>
  <customWorkbookViews>
    <customWorkbookView name="Werner Hüsler - Persönliche Ansicht" guid="{EBE53AB0-87F1-4DBA-A02C-580CCD18D9B1}" mergeInterval="0" personalView="1" maximized="1" windowWidth="1276" windowHeight="852" tabRatio="918" activeSheetId="3" showStatusbar="0"/>
    <customWorkbookView name="Ssibille Burri - Persönliche Ansicht" guid="{6F6DCE0F-E71E-4F38-8193-770CB35A179C}" mergeInterval="0" personalView="1" maximized="1" xWindow="1" yWindow="1" windowWidth="1916" windowHeight="915"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4" i="16" l="1"/>
  <c r="A72" i="16"/>
  <c r="H32" i="16" l="1"/>
  <c r="L37" i="16"/>
  <c r="D37" i="16" s="1"/>
  <c r="B44" i="16"/>
  <c r="B45" i="16"/>
  <c r="R39" i="2" l="1"/>
  <c r="R27" i="2"/>
  <c r="R28" i="2"/>
  <c r="R29" i="2"/>
  <c r="R30" i="2"/>
  <c r="R31" i="2"/>
  <c r="R26" i="2"/>
  <c r="K39" i="2"/>
  <c r="K27" i="2"/>
  <c r="K28" i="2"/>
  <c r="K29" i="2"/>
  <c r="K30" i="2"/>
  <c r="K31" i="2"/>
  <c r="K26" i="2"/>
  <c r="K74" i="16" l="1"/>
  <c r="G74" i="16"/>
  <c r="E69" i="16"/>
  <c r="L67" i="16"/>
  <c r="H67" i="16"/>
  <c r="L65" i="16"/>
  <c r="H65" i="16"/>
  <c r="K61" i="16"/>
  <c r="L61" i="16" s="1"/>
  <c r="M45" i="16"/>
  <c r="M44" i="16"/>
  <c r="G42" i="16"/>
  <c r="L40" i="16"/>
  <c r="D40" i="16" s="1"/>
  <c r="M38" i="16"/>
  <c r="J25" i="16"/>
  <c r="J23" i="16"/>
  <c r="V21" i="16"/>
  <c r="M21" i="16"/>
  <c r="J21" i="16"/>
  <c r="J19" i="16"/>
  <c r="M17" i="16"/>
  <c r="V13" i="16"/>
  <c r="M13" i="16"/>
  <c r="M11" i="16"/>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18" i="2" s="1"/>
  <c r="H8" i="2"/>
  <c r="H7" i="2"/>
  <c r="H6" i="2"/>
  <c r="D5" i="2"/>
  <c r="H5" i="2" s="1"/>
  <c r="H4" i="2"/>
  <c r="I15" i="16" l="1"/>
  <c r="E17" i="16" s="1"/>
  <c r="M32" i="16" s="1"/>
  <c r="B32" i="16" s="1"/>
  <c r="D9" i="2"/>
  <c r="H9" i="2" s="1"/>
  <c r="I27" i="2"/>
  <c r="I28" i="2"/>
  <c r="E21" i="16"/>
  <c r="F32" i="16" l="1"/>
  <c r="E19" i="16"/>
  <c r="M30" i="16" s="1"/>
  <c r="M31" i="16"/>
  <c r="B31" i="16" s="1"/>
  <c r="M28" i="16" l="1"/>
  <c r="M33" i="16"/>
  <c r="V11" i="16" s="1"/>
  <c r="V15" i="16" s="1"/>
  <c r="V17" i="16" s="1"/>
  <c r="V19" i="16" s="1"/>
  <c r="L41" i="16"/>
  <c r="D41" i="16" s="1"/>
  <c r="L38" i="16" l="1"/>
  <c r="D38" i="16" s="1"/>
  <c r="K42" i="16"/>
  <c r="M39" i="16"/>
  <c r="L39" i="16" s="1"/>
  <c r="D39" i="16" s="1"/>
  <c r="M27" i="16"/>
  <c r="L35" i="16"/>
  <c r="D35" i="16" s="1"/>
  <c r="L34" i="16"/>
  <c r="D34" i="16" s="1"/>
  <c r="L36" i="16"/>
  <c r="D36" i="16" s="1"/>
  <c r="V23" i="16"/>
  <c r="V25" i="16" s="1"/>
  <c r="V27" i="16" s="1"/>
  <c r="G39" i="16" s="1"/>
  <c r="I42" i="16" l="1"/>
  <c r="L42" i="16" s="1"/>
  <c r="D42" i="16" s="1"/>
  <c r="M42" i="16" l="1"/>
  <c r="M43" i="16" s="1"/>
  <c r="M4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5" authorId="0" shapeId="0" xr:uid="{E9A6425A-A09A-43D0-A95D-66F102B5005E}">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14593774-A228-4EF8-8814-5A73A345E402}">
      <text>
        <r>
          <rPr>
            <sz val="8"/>
            <color indexed="81"/>
            <rFont val="Tahoma"/>
            <family val="2"/>
          </rPr>
          <t>Gemäss Angabe Versicherer                                  (Vorschlag: Globalversicherung SBV)</t>
        </r>
      </text>
    </comment>
    <comment ref="I19" authorId="0" shapeId="0" xr:uid="{D2257617-5182-4AB0-B045-19CB212FB07B}">
      <text>
        <r>
          <rPr>
            <sz val="8"/>
            <color indexed="81"/>
            <rFont val="Tahoma"/>
            <family val="2"/>
          </rPr>
          <t>Entspricht i.d.R. der Anzahl Beschäftigungstage (Vorschlag). Bei Vollbeschäftigung mit Logie immer 30.</t>
        </r>
      </text>
    </comment>
    <comment ref="M19" authorId="0" shapeId="0" xr:uid="{3A9DB548-F8F5-4C47-876B-876A3ABF641F}">
      <text>
        <r>
          <rPr>
            <sz val="8"/>
            <color indexed="81"/>
            <rFont val="Tahoma"/>
            <family val="2"/>
          </rPr>
          <t>Gemäss Angabe Versicherer                                   (Globalversicherung SBV Plan A, B oder C)</t>
        </r>
      </text>
    </comment>
    <comment ref="I21" authorId="0" shapeId="0" xr:uid="{7F12CCA7-7E16-4936-9AB1-4C855BCDF644}">
      <text>
        <r>
          <rPr>
            <sz val="8"/>
            <color indexed="81"/>
            <rFont val="Tahoma"/>
            <family val="2"/>
          </rPr>
          <t>effektiv bezogen...</t>
        </r>
      </text>
    </comment>
    <comment ref="M21" authorId="0" shapeId="0" xr:uid="{26B1E030-700F-40E4-9F62-7A83A974E157}">
      <text>
        <r>
          <rPr>
            <sz val="8"/>
            <color indexed="81"/>
            <rFont val="Tahoma"/>
            <family val="2"/>
          </rPr>
          <t>Gemäss Angabe Versicherer                                  (Vorschlag: Globalversicherung SBV)</t>
        </r>
      </text>
    </comment>
    <comment ref="E23" authorId="0" shapeId="0" xr:uid="{E88CD605-DC27-47ED-ADA9-DB361382D2EE}">
      <text>
        <r>
          <rPr>
            <sz val="8"/>
            <color indexed="81"/>
            <rFont val="Tahoma"/>
            <family val="2"/>
          </rPr>
          <t>4 Wochen Ferien &gt; 8.33%
5 Wochen Ferien &gt; 10.64%
6 Wochen Ferien &gt; 13.04%</t>
        </r>
      </text>
    </comment>
    <comment ref="I23" authorId="0" shapeId="0" xr:uid="{B03A41D8-27A8-404F-99AE-5302B99DD506}">
      <text>
        <r>
          <rPr>
            <sz val="8"/>
            <color indexed="81"/>
            <rFont val="Tahoma"/>
            <family val="2"/>
          </rPr>
          <t>effektiv bezogen...</t>
        </r>
      </text>
    </comment>
    <comment ref="M23" authorId="0" shapeId="0" xr:uid="{B22534DB-A52A-4B6D-99D4-78A70D561059}">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658F289B-BB97-46FC-A17E-735B78559AB5}">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E97962-D755-41F7-96F2-597E0AD9F2B3}">
      <text>
        <r>
          <rPr>
            <sz val="8"/>
            <color indexed="81"/>
            <rFont val="Tahoma"/>
            <family val="2"/>
          </rPr>
          <t>effektiv bezogen...</t>
        </r>
      </text>
    </comment>
    <comment ref="M25" authorId="0" shapeId="0" xr:uid="{0F79450E-6DF8-477A-A811-5CC9F3D4D252}">
      <text>
        <r>
          <rPr>
            <sz val="8"/>
            <color indexed="81"/>
            <rFont val="Tahoma"/>
            <family val="2"/>
          </rPr>
          <t>Wirksam für ausl. Arbeitnehmende mit Bewilligung N, L u. B. Gemäss Tabelle bzw. Angabe kant. Abt. Quellensteuer.</t>
        </r>
      </text>
    </comment>
    <comment ref="I27" authorId="0" shapeId="0" xr:uid="{38D63138-6328-4BA0-9D38-A6DBB8371A50}">
      <text>
        <r>
          <rPr>
            <sz val="8"/>
            <color indexed="81"/>
            <rFont val="Tahoma"/>
            <family val="2"/>
          </rPr>
          <t>wenn, dann * 0</t>
        </r>
      </text>
    </comment>
    <comment ref="B50" authorId="0" shapeId="0" xr:uid="{F3BFAADE-F935-448D-BC75-CB6F5F2E7E82}">
      <text>
        <r>
          <rPr>
            <b/>
            <sz val="9"/>
            <color indexed="81"/>
            <rFont val="Tahoma"/>
            <family val="2"/>
          </rPr>
          <t xml:space="preserve">Eingabe immer: z.B. 8:00 </t>
        </r>
        <r>
          <rPr>
            <sz val="9"/>
            <color indexed="81"/>
            <rFont val="Tahoma"/>
            <family val="2"/>
          </rPr>
          <t xml:space="preserve">(Stunde, </t>
        </r>
        <r>
          <rPr>
            <u/>
            <sz val="9"/>
            <color indexed="81"/>
            <rFont val="Tahoma"/>
            <family val="2"/>
          </rPr>
          <t>Doppelpunkt</t>
        </r>
        <r>
          <rPr>
            <sz val="9"/>
            <color indexed="81"/>
            <rFont val="Tahoma"/>
            <family val="2"/>
          </rPr>
          <t>, Minuten)</t>
        </r>
      </text>
    </comment>
    <comment ref="C65" authorId="0" shapeId="0" xr:uid="{5AFEB1DC-BF40-43C5-9BD9-1BEE1207E491}">
      <text>
        <r>
          <rPr>
            <b/>
            <sz val="9"/>
            <color indexed="81"/>
            <rFont val="Tahoma"/>
            <family val="2"/>
          </rPr>
          <t>Je Wochenende 1.5 Tage
bei 100% Beschäftigung</t>
        </r>
      </text>
    </comment>
    <comment ref="F65" authorId="0" shapeId="0" xr:uid="{A8F034B2-E492-43FE-9B9B-63C9B082498D}">
      <text>
        <r>
          <rPr>
            <b/>
            <sz val="9"/>
            <color indexed="81"/>
            <rFont val="Tahoma"/>
            <family val="2"/>
          </rPr>
          <t>Saldo Vormonat übertragen</t>
        </r>
      </text>
    </comment>
    <comment ref="C67" authorId="0" shapeId="0" xr:uid="{3416C222-D92B-4EFF-A4CB-7481D9EB0ABC}">
      <text>
        <r>
          <rPr>
            <b/>
            <sz val="9"/>
            <color indexed="81"/>
            <rFont val="Tahoma"/>
            <family val="2"/>
          </rPr>
          <t>- 19 jährig ¦ 27.5 Tage
20 - 49 jährig ¦ 22 Tage</t>
        </r>
        <r>
          <rPr>
            <sz val="9"/>
            <color indexed="81"/>
            <rFont val="Tahoma"/>
            <family val="2"/>
          </rPr>
          <t xml:space="preserve">
</t>
        </r>
        <r>
          <rPr>
            <b/>
            <sz val="9"/>
            <color indexed="81"/>
            <rFont val="Tahoma"/>
            <family val="2"/>
          </rPr>
          <t>ab 50 jährig ¦ 27.5 Tage
bei 100% Beschäftigung</t>
        </r>
      </text>
    </comment>
    <comment ref="F67" authorId="0" shapeId="0" xr:uid="{02DF66CA-3E96-4A39-A012-5BCB0B81813E}">
      <text>
        <r>
          <rPr>
            <b/>
            <sz val="9"/>
            <color indexed="81"/>
            <rFont val="Tahoma"/>
            <family val="2"/>
          </rPr>
          <t>Saldo Vormonat übertragen</t>
        </r>
      </text>
    </comment>
  </commentList>
</comments>
</file>

<file path=xl/sharedStrings.xml><?xml version="1.0" encoding="utf-8"?>
<sst xmlns="http://schemas.openxmlformats.org/spreadsheetml/2006/main" count="188" uniqueCount="163">
  <si>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</si>
  <si>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</si>
  <si>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</si>
  <si>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</si>
  <si>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</si>
  <si>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</si>
  <si>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</si>
  <si>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</si>
  <si>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</si>
  <si>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</si>
  <si>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</si>
  <si>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</si>
  <si>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</si>
  <si>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</si>
  <si>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</si>
  <si>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</si>
  <si>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</si>
  <si>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</si>
  <si>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</si>
  <si>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</si>
  <si>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</si>
  <si>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</si>
  <si>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</si>
  <si>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</si>
  <si>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</si>
  <si>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</si>
  <si>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</si>
  <si>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</si>
  <si>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</si>
  <si>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</si>
  <si>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</si>
  <si>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</si>
  <si>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</si>
  <si>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</si>
  <si>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</si>
  <si>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</si>
  <si>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</si>
  <si>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</si>
  <si>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</si>
  <si>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</si>
  <si>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</si>
  <si>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</si>
  <si>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</si>
  <si>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</si>
  <si>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</si>
  <si>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</si>
  <si>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</si>
  <si>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</si>
  <si>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</si>
  <si>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</si>
  <si>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</si>
  <si>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</si>
  <si>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</si>
  <si>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</si>
  <si>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</si>
  <si>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</si>
  <si>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</si>
  <si>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</si>
  <si>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</si>
  <si>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</si>
  <si>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</si>
  <si>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</si>
  <si>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</si>
  <si>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</si>
  <si>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</si>
  <si>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</si>
  <si>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</si>
  <si>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</si>
  <si>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</si>
  <si>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TOTAL Stunden </t>
  </si>
  <si>
    <t xml:space="preserve"> &gt; Übertrag Folgemonat</t>
  </si>
  <si>
    <t xml:space="preserve">Saldo Vormonat </t>
  </si>
  <si>
    <t>bezogen</t>
  </si>
  <si>
    <t xml:space="preserve"> ARBEITSZEITKONTROLLE</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</si>
  <si>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</si>
  <si>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</si>
  <si>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</si>
  <si>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</si>
  <si>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</si>
  <si>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</si>
  <si>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</si>
  <si>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</si>
  <si>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</si>
  <si>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Link</t>
  </si>
  <si>
    <t>https://www.agrisano.ch/de/angebot/globalversicherungfuer-die-angestellten/berufliche-vorsorge/</t>
  </si>
  <si>
    <t>https://www.agrisano.ch/de/angebot/globalversicherungfuer-die-angestellten/unfallversicherung/</t>
  </si>
  <si>
    <t>https://www.agrisano.ch/de/angebot/globalversicherungfuer-die-angestellten/privathaftpflicht/</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</si>
  <si>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</si>
  <si>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</si>
  <si>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</si>
  <si>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</si>
  <si>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</si>
  <si>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</si>
  <si>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</si>
  <si>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</si>
  <si>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</si>
  <si>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</si>
  <si>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</si>
  <si>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</si>
  <si>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</si>
  <si>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</si>
  <si>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</si>
  <si>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</si>
  <si>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geleistete Stunden </t>
  </si>
  <si>
    <t xml:space="preserve">pauschale Ferienentschädigung </t>
  </si>
  <si>
    <t xml:space="preserve">Brutto </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</si>
  <si>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</si>
  <si>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</si>
  <si>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</si>
  <si>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</si>
  <si>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</si>
  <si>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</si>
  <si>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</si>
  <si>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</si>
  <si>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</si>
  <si>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</si>
  <si>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</si>
  <si>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Stunde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</si>
  <si>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</si>
  <si>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</si>
  <si>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</si>
  <si>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</si>
  <si>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</si>
  <si>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</si>
  <si>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</si>
  <si>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</si>
  <si>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</si>
  <si>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</si>
  <si>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</si>
  <si>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</si>
  <si>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</si>
  <si>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</si>
  <si>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</si>
  <si>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Haushalts- u. Familienzulage (quellensteuerpflichtig)</t>
  </si>
  <si>
    <t>Abzüge</t>
  </si>
  <si>
    <t>https://www.luzernerbauern.ch/dienstleistungen/personaldienstleistungen.html</t>
  </si>
  <si>
    <t>BARLOHN</t>
  </si>
  <si>
    <t>Bemerkung</t>
  </si>
  <si>
    <t xml:space="preserve"> Link generelle Informationen u. Hilfsmittel Arbeitsverhältnis</t>
  </si>
  <si>
    <t xml:space="preserve"> Lohnempehlungen SBV / LBV / ABLA</t>
  </si>
  <si>
    <r>
      <t xml:space="preserve"> Link Krankentaggeld (</t>
    </r>
    <r>
      <rPr>
        <i/>
        <sz val="8"/>
        <color theme="2" tint="-0.499984740745262"/>
        <rFont val="Arial Narrow"/>
        <family val="2"/>
      </rPr>
      <t>Globalversicherung</t>
    </r>
    <r>
      <rPr>
        <sz val="8"/>
        <color theme="2" tint="-0.499984740745262"/>
        <rFont val="Arial Narrow"/>
        <family val="2"/>
      </rPr>
      <t>)</t>
    </r>
  </si>
  <si>
    <r>
      <t xml:space="preserve"> Link BVG (</t>
    </r>
    <r>
      <rPr>
        <i/>
        <sz val="8"/>
        <color theme="2" tint="-0.499984740745262"/>
        <rFont val="Arial Narrow"/>
        <family val="2"/>
      </rPr>
      <t>Globalversicherung</t>
    </r>
    <r>
      <rPr>
        <sz val="8"/>
        <color theme="2" tint="-0.499984740745262"/>
        <rFont val="Arial Narrow"/>
        <family val="2"/>
      </rPr>
      <t>)</t>
    </r>
  </si>
  <si>
    <r>
      <t xml:space="preserve"> Link Nichtbetriebunfall NBU (</t>
    </r>
    <r>
      <rPr>
        <i/>
        <sz val="8"/>
        <color theme="2" tint="-0.499984740745262"/>
        <rFont val="Arial Narrow"/>
        <family val="2"/>
      </rPr>
      <t>Globalversicherung</t>
    </r>
    <r>
      <rPr>
        <sz val="8"/>
        <color theme="2" tint="-0.499984740745262"/>
        <rFont val="Arial Narrow"/>
        <family val="2"/>
      </rPr>
      <t>)</t>
    </r>
  </si>
  <si>
    <r>
      <t xml:space="preserve"> Link Privathaftpflicht für ausl. Arbeitnehmer (</t>
    </r>
    <r>
      <rPr>
        <i/>
        <sz val="8"/>
        <color theme="2" tint="-0.499984740745262"/>
        <rFont val="Arial Narrow"/>
        <family val="2"/>
      </rPr>
      <t>Globalversicherung</t>
    </r>
    <r>
      <rPr>
        <sz val="8"/>
        <color theme="2" tint="-0.499984740745262"/>
        <rFont val="Arial Narrow"/>
        <family val="2"/>
      </rPr>
      <t>)</t>
    </r>
  </si>
  <si>
    <t xml:space="preserve"> Link Quellensteuer LU</t>
  </si>
  <si>
    <t xml:space="preserve"> Link Quellensteuer ZG</t>
  </si>
  <si>
    <t xml:space="preserve">Logis* </t>
  </si>
  <si>
    <r>
      <rPr>
        <b/>
        <sz val="13"/>
        <rFont val="Arial Black"/>
        <family val="2"/>
      </rPr>
      <t xml:space="preserve">2024 ¦ </t>
    </r>
    <r>
      <rPr>
        <b/>
        <sz val="13"/>
        <rFont val="Arial"/>
        <family val="2"/>
      </rPr>
      <t>geltenden Ansätze Naturallohn ¦ obligatorischen Beiträge Sozialversicherungen</t>
    </r>
  </si>
  <si>
    <t>2006 - 2000</t>
  </si>
  <si>
    <t>1999 - 1990</t>
  </si>
  <si>
    <t>1989 - 1980</t>
  </si>
  <si>
    <t>1979 - 1970</t>
  </si>
  <si>
    <t>1969 - 1965</t>
  </si>
  <si>
    <t>1964 - 1959</t>
  </si>
  <si>
    <t>1964 - 1960</t>
  </si>
  <si>
    <t>https://www.luzernerbauern.ch/fileadmin/luzernerbauern/dienstleistungen/personaldienstleistung/2024/2024_Arbeitsverhaelnis-Richtloehne_LU-01.pdf</t>
  </si>
  <si>
    <t>https://zg.ch/de/steuern-finanzen/steuern/quellensteuer/quellensteuertarife</t>
  </si>
  <si>
    <t>L O H N A B R E C H N U N G    S T U N D E    2 0 2 4</t>
  </si>
  <si>
    <t>don</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</si>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</sst>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64" formatCode="_ &quot;SFr.&quot;\ * #,##0.00_ ;_ &quot;SFr.&quot;\ * \-#,##0.00_ ;_ &quot;SFr.&quot;\ * &quot;-&quot;??_ ;_ @_ "/>
    <numFmt numFmtId="165" formatCode="0.000%"/>
    <numFmt numFmtId="166" formatCode="mmmm\ yy"/>
    <numFmt numFmtId="167" formatCode="dd/mm/yyyy;@"/>
    <numFmt numFmtId="168" formatCode="0.000"/>
    <numFmt numFmtId="169" formatCode="0.0000%"/>
    <numFmt numFmtId="170" formatCode="[h]:mm"/>
    <numFmt numFmtId="171" formatCode="0.0"/>
    <numFmt numFmtId="172" formatCode="[$-F800]dddd\,\ mmmm\ dd\,\ yyyy"/>
    <numFmt numFmtId="173" formatCode="_ [$CHF-807]\ * #,##0.00_ ;_ [$CHF-807]\ * \-#,##0.00_ ;_ [$CHF-807]\ * &quot;-&quot;??_ ;_ @_ "/>
    <numFmt numFmtId="174" formatCode="#,##0.00_ ;\-#,##0.00\ "/>
  </numFmts>
  <fonts count="130"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sz val="9"/>
      <color indexed="81"/>
      <name val="Tahoma"/>
      <family val="2"/>
    </font>
    <font>
      <b/>
      <sz val="9"/>
      <color indexed="81"/>
      <name val="Tahoma"/>
      <family val="2"/>
    </font>
    <font>
      <u/>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sz val="10"/>
      <color theme="0"/>
      <name val="Arial"/>
      <family val="2"/>
    </font>
    <font>
      <sz val="8"/>
      <color rgb="FFC00000"/>
      <name val="Arial"/>
      <family val="2"/>
    </font>
    <font>
      <sz val="6"/>
      <color rgb="FFC00000"/>
      <name val="Arial"/>
      <family val="2"/>
    </font>
    <font>
      <b/>
      <sz val="6"/>
      <color rgb="FFC00000"/>
      <name val="Arial"/>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6"/>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0"/>
      <color rgb="FFFF0000"/>
      <name val="Arial Narrow"/>
      <family val="2"/>
    </font>
    <font>
      <i/>
      <sz val="8"/>
      <color theme="2" tint="-0.499984740745262"/>
      <name val="Arial Narrow"/>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10"/>
      <color theme="0"/>
      <name val="Arial Narrow"/>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11"/>
      <color theme="1"/>
      <name val="Franklin Gothic Book"/>
      <family val="2"/>
    </font>
    <font>
      <b/>
      <i/>
      <sz val="8"/>
      <name val="Arial"/>
      <family val="2"/>
    </font>
    <font>
      <i/>
      <u/>
      <sz val="6"/>
      <name val="Arial"/>
      <family val="2"/>
    </font>
    <font>
      <sz val="7"/>
      <color rgb="FFC0000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0.499984740745262"/>
        <bgColor indexed="64"/>
      </patternFill>
    </fill>
  </fills>
  <borders count="70">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s>
  <cellStyleXfs count="4">
    <xf numFmtId="0" fontId="0" fillId="0" borderId="0"/>
    <xf numFmtId="0" fontId="1" fillId="0" borderId="0"/>
    <xf numFmtId="0" fontId="89" fillId="0" borderId="0" applyNumberFormat="0" applyFill="0" applyBorder="0" applyAlignment="0" applyProtection="0"/>
    <xf numFmtId="0" fontId="121" fillId="0" borderId="0"/>
  </cellStyleXfs>
  <cellXfs count="448">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8"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3" borderId="0" xfId="0" applyFont="1" applyFill="1"/>
    <xf numFmtId="0" fontId="1" fillId="2" borderId="0" xfId="0" applyFont="1" applyFill="1"/>
    <xf numFmtId="0" fontId="1" fillId="3" borderId="0" xfId="0" applyFont="1" applyFill="1"/>
    <xf numFmtId="0" fontId="25" fillId="2" borderId="4" xfId="0" applyFont="1" applyFill="1" applyBorder="1" applyAlignment="1">
      <alignment horizontal="center" wrapText="1"/>
    </xf>
    <xf numFmtId="0" fontId="26" fillId="2" borderId="0" xfId="0" applyFont="1" applyFill="1"/>
    <xf numFmtId="0" fontId="26" fillId="3" borderId="0" xfId="0" applyFont="1" applyFill="1"/>
    <xf numFmtId="0" fontId="27" fillId="2" borderId="0" xfId="0" applyFont="1" applyFill="1" applyAlignment="1">
      <alignment horizontal="right"/>
    </xf>
    <xf numFmtId="0" fontId="28" fillId="2" borderId="0" xfId="0" applyFont="1" applyFill="1" applyAlignment="1">
      <alignment horizontal="left"/>
    </xf>
    <xf numFmtId="0" fontId="29" fillId="2" borderId="0" xfId="0" applyFont="1" applyFill="1"/>
    <xf numFmtId="164" fontId="28" fillId="2" borderId="0" xfId="0" applyNumberFormat="1" applyFont="1" applyFill="1" applyAlignment="1">
      <alignment horizontal="right"/>
    </xf>
    <xf numFmtId="0" fontId="28" fillId="2" borderId="0" xfId="0" applyFont="1" applyFill="1" applyAlignment="1">
      <alignment horizontal="justify"/>
    </xf>
    <xf numFmtId="0" fontId="29" fillId="3" borderId="0" xfId="0" applyFont="1" applyFill="1"/>
    <xf numFmtId="0" fontId="28" fillId="2" borderId="0" xfId="0" applyFont="1" applyFill="1"/>
    <xf numFmtId="0" fontId="28" fillId="3" borderId="0" xfId="0" applyFont="1" applyFill="1"/>
    <xf numFmtId="0" fontId="30" fillId="2" borderId="0" xfId="0" applyFont="1" applyFill="1" applyAlignment="1">
      <alignment horizontal="left"/>
    </xf>
    <xf numFmtId="164" fontId="30" fillId="2" borderId="0" xfId="0" applyNumberFormat="1" applyFont="1" applyFill="1" applyAlignment="1">
      <alignment horizontal="right"/>
    </xf>
    <xf numFmtId="0" fontId="30" fillId="2" borderId="0" xfId="0" applyFont="1" applyFill="1" applyAlignment="1">
      <alignment horizontal="justify"/>
    </xf>
    <xf numFmtId="0" fontId="25" fillId="2" borderId="4" xfId="0" applyFont="1" applyFill="1" applyBorder="1" applyAlignment="1">
      <alignment horizontal="left"/>
    </xf>
    <xf numFmtId="0" fontId="26" fillId="2" borderId="4" xfId="0" applyFont="1" applyFill="1" applyBorder="1"/>
    <xf numFmtId="164" fontId="25" fillId="2" borderId="4" xfId="0" applyNumberFormat="1" applyFont="1" applyFill="1" applyBorder="1" applyAlignment="1">
      <alignment horizontal="right"/>
    </xf>
    <xf numFmtId="0" fontId="25" fillId="2" borderId="4" xfId="0" applyFont="1" applyFill="1" applyBorder="1" applyAlignment="1">
      <alignment horizontal="justify"/>
    </xf>
    <xf numFmtId="0" fontId="32" fillId="2" borderId="0" xfId="0" applyFont="1" applyFill="1"/>
    <xf numFmtId="165" fontId="30" fillId="2" borderId="0" xfId="0" applyNumberFormat="1" applyFont="1" applyFill="1" applyAlignment="1">
      <alignment horizontal="right"/>
    </xf>
    <xf numFmtId="10" fontId="30" fillId="2" borderId="0" xfId="0" applyNumberFormat="1" applyFont="1" applyFill="1" applyAlignment="1">
      <alignment horizontal="right"/>
    </xf>
    <xf numFmtId="165" fontId="30" fillId="2" borderId="1" xfId="0" applyNumberFormat="1" applyFont="1" applyFill="1" applyBorder="1" applyAlignment="1">
      <alignment horizontal="right"/>
    </xf>
    <xf numFmtId="0" fontId="33" fillId="2" borderId="0" xfId="0" applyFont="1" applyFill="1" applyAlignment="1">
      <alignment horizontal="left"/>
    </xf>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0" xfId="0" applyNumberFormat="1" applyFont="1" applyFill="1"/>
    <xf numFmtId="0" fontId="34" fillId="2" borderId="4" xfId="0" applyFont="1" applyFill="1" applyBorder="1" applyAlignment="1">
      <alignment horizontal="left"/>
    </xf>
    <xf numFmtId="10" fontId="25" fillId="2" borderId="4" xfId="0" applyNumberFormat="1" applyFont="1" applyFill="1" applyBorder="1" applyAlignment="1">
      <alignment horizontal="right"/>
    </xf>
    <xf numFmtId="10" fontId="35" fillId="2" borderId="4" xfId="0" applyNumberFormat="1" applyFont="1" applyFill="1" applyBorder="1"/>
    <xf numFmtId="0" fontId="38" fillId="2" borderId="0" xfId="0" applyFont="1" applyFill="1"/>
    <xf numFmtId="0" fontId="40" fillId="2" borderId="0" xfId="0" applyFont="1" applyFill="1"/>
    <xf numFmtId="0" fontId="38" fillId="3" borderId="0" xfId="0" applyFont="1" applyFill="1"/>
    <xf numFmtId="0" fontId="43" fillId="2" borderId="0" xfId="0" applyFont="1" applyFill="1"/>
    <xf numFmtId="0" fontId="42" fillId="3" borderId="0" xfId="0" applyFont="1" applyFill="1"/>
    <xf numFmtId="0" fontId="42" fillId="2" borderId="0" xfId="0" applyFont="1" applyFill="1"/>
    <xf numFmtId="0" fontId="41" fillId="2" borderId="0" xfId="0" applyFont="1" applyFill="1"/>
    <xf numFmtId="0" fontId="1" fillId="2" borderId="5" xfId="0" applyFont="1" applyFill="1" applyBorder="1"/>
    <xf numFmtId="0" fontId="1" fillId="2" borderId="3" xfId="0" applyFont="1" applyFill="1" applyBorder="1"/>
    <xf numFmtId="0" fontId="27" fillId="2" borderId="5" xfId="0" applyFont="1" applyFill="1" applyBorder="1" applyAlignment="1">
      <alignment horizontal="right"/>
    </xf>
    <xf numFmtId="0" fontId="1" fillId="2" borderId="0" xfId="0" applyFont="1" applyFill="1" applyAlignment="1">
      <alignment horizontal="right"/>
    </xf>
    <xf numFmtId="0" fontId="36" fillId="2" borderId="3" xfId="0" applyFont="1" applyFill="1" applyBorder="1" applyAlignment="1">
      <alignment horizontal="right"/>
    </xf>
    <xf numFmtId="0" fontId="39" fillId="2" borderId="5" xfId="0" applyFont="1" applyFill="1" applyBorder="1" applyAlignment="1">
      <alignment horizontal="right"/>
    </xf>
    <xf numFmtId="0" fontId="39" fillId="2" borderId="0" xfId="0" applyFont="1" applyFill="1" applyAlignment="1">
      <alignment horizontal="right"/>
    </xf>
    <xf numFmtId="0" fontId="38" fillId="2" borderId="0" xfId="0" applyFont="1" applyFill="1" applyAlignment="1">
      <alignment horizontal="right"/>
    </xf>
    <xf numFmtId="0" fontId="48" fillId="2" borderId="3" xfId="0" applyFont="1" applyFill="1" applyBorder="1" applyAlignment="1">
      <alignment horizontal="right"/>
    </xf>
    <xf numFmtId="0" fontId="50" fillId="2" borderId="5" xfId="0" applyFont="1" applyFill="1" applyBorder="1" applyAlignment="1">
      <alignment horizontal="right"/>
    </xf>
    <xf numFmtId="0" fontId="29" fillId="2" borderId="3" xfId="0" applyFont="1" applyFill="1" applyBorder="1" applyAlignment="1">
      <alignment horizontal="right"/>
    </xf>
    <xf numFmtId="164" fontId="44" fillId="2" borderId="0" xfId="0" applyNumberFormat="1" applyFont="1" applyFill="1" applyAlignment="1">
      <alignment horizontal="justify"/>
    </xf>
    <xf numFmtId="0" fontId="32" fillId="2" borderId="5" xfId="0" applyFont="1" applyFill="1" applyBorder="1" applyAlignment="1">
      <alignment horizontal="right"/>
    </xf>
    <xf numFmtId="169" fontId="32" fillId="2" borderId="0" xfId="0" applyNumberFormat="1" applyFont="1" applyFill="1" applyAlignment="1">
      <alignment horizontal="right"/>
    </xf>
    <xf numFmtId="169" fontId="1" fillId="2" borderId="0" xfId="0" applyNumberFormat="1" applyFont="1" applyFill="1" applyAlignment="1">
      <alignment horizontal="right"/>
    </xf>
    <xf numFmtId="164" fontId="51" fillId="2" borderId="0" xfId="0" applyNumberFormat="1" applyFont="1" applyFill="1" applyAlignment="1">
      <alignment horizontal="justify"/>
    </xf>
    <xf numFmtId="164" fontId="54" fillId="2" borderId="0" xfId="0" applyNumberFormat="1" applyFont="1" applyFill="1" applyAlignment="1">
      <alignment horizontal="justify"/>
    </xf>
    <xf numFmtId="164" fontId="56" fillId="2" borderId="0" xfId="0" applyNumberFormat="1" applyFont="1" applyFill="1" applyAlignment="1">
      <alignment horizontal="justify"/>
    </xf>
    <xf numFmtId="0" fontId="38" fillId="2" borderId="5" xfId="0" applyFont="1" applyFill="1" applyBorder="1" applyAlignment="1">
      <alignment horizontal="right"/>
    </xf>
    <xf numFmtId="10" fontId="38" fillId="2" borderId="0" xfId="0" applyNumberFormat="1" applyFont="1" applyFill="1" applyAlignment="1">
      <alignment horizontal="right"/>
    </xf>
    <xf numFmtId="10" fontId="57" fillId="2" borderId="3" xfId="0" applyNumberFormat="1" applyFont="1" applyFill="1" applyBorder="1" applyAlignment="1">
      <alignment horizontal="right"/>
    </xf>
    <xf numFmtId="0" fontId="27" fillId="2" borderId="0" xfId="0" applyFont="1" applyFill="1" applyAlignment="1">
      <alignment horizontal="justify"/>
    </xf>
    <xf numFmtId="169" fontId="27" fillId="2" borderId="0" xfId="0" applyNumberFormat="1" applyFont="1" applyFill="1" applyAlignment="1">
      <alignment horizontal="right"/>
    </xf>
    <xf numFmtId="0" fontId="50" fillId="2" borderId="0" xfId="0" applyFont="1" applyFill="1" applyAlignment="1">
      <alignment horizontal="justify"/>
    </xf>
    <xf numFmtId="0" fontId="32" fillId="2" borderId="0" xfId="0" applyFont="1" applyFill="1" applyAlignment="1">
      <alignment horizontal="justify"/>
    </xf>
    <xf numFmtId="10" fontId="32" fillId="2" borderId="0" xfId="0" applyNumberFormat="1" applyFont="1" applyFill="1" applyAlignment="1">
      <alignment horizontal="justify"/>
    </xf>
    <xf numFmtId="0" fontId="32" fillId="2" borderId="6" xfId="0" applyFont="1" applyFill="1" applyBorder="1" applyAlignment="1">
      <alignment horizontal="right"/>
    </xf>
    <xf numFmtId="10" fontId="32" fillId="2" borderId="1" xfId="0" applyNumberFormat="1" applyFont="1" applyFill="1" applyBorder="1" applyAlignment="1">
      <alignment horizontal="justify"/>
    </xf>
    <xf numFmtId="169" fontId="32" fillId="2" borderId="1" xfId="0" applyNumberFormat="1" applyFont="1" applyFill="1" applyBorder="1" applyAlignment="1">
      <alignment horizontal="right"/>
    </xf>
    <xf numFmtId="0" fontId="42" fillId="2" borderId="4" xfId="0" applyFont="1" applyFill="1" applyBorder="1"/>
    <xf numFmtId="0" fontId="42" fillId="2" borderId="4" xfId="0" applyFont="1" applyFill="1" applyBorder="1" applyAlignment="1">
      <alignment horizontal="justify"/>
    </xf>
    <xf numFmtId="10" fontId="42" fillId="2" borderId="4" xfId="0" applyNumberFormat="1" applyFont="1" applyFill="1" applyBorder="1" applyAlignment="1">
      <alignment horizontal="justify"/>
    </xf>
    <xf numFmtId="0" fontId="10" fillId="2" borderId="0" xfId="0" applyFont="1" applyFill="1"/>
    <xf numFmtId="0" fontId="59" fillId="2" borderId="4" xfId="0" applyFont="1" applyFill="1" applyBorder="1" applyAlignment="1">
      <alignment horizontal="justify"/>
    </xf>
    <xf numFmtId="10" fontId="27" fillId="2" borderId="0" xfId="0" applyNumberFormat="1" applyFont="1" applyFill="1" applyAlignment="1">
      <alignment horizontal="right"/>
    </xf>
    <xf numFmtId="0" fontId="27" fillId="3" borderId="0" xfId="0" applyFont="1" applyFill="1" applyAlignment="1">
      <alignment horizontal="right"/>
    </xf>
    <xf numFmtId="0" fontId="27" fillId="0" borderId="0" xfId="0" applyFont="1" applyAlignment="1">
      <alignment horizontal="right"/>
    </xf>
    <xf numFmtId="43" fontId="60" fillId="2" borderId="0" xfId="0" applyNumberFormat="1" applyFont="1" applyFill="1"/>
    <xf numFmtId="0" fontId="1" fillId="0" borderId="0" xfId="0" applyFont="1"/>
    <xf numFmtId="0" fontId="32" fillId="0" borderId="0" xfId="0" applyFont="1" applyAlignment="1">
      <alignment horizontal="justify"/>
    </xf>
    <xf numFmtId="0" fontId="32" fillId="3" borderId="0" xfId="0" applyFont="1" applyFill="1" applyAlignment="1">
      <alignment vertical="top" wrapText="1"/>
    </xf>
    <xf numFmtId="0" fontId="12" fillId="2" borderId="26"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12" fillId="2" borderId="20" xfId="0" applyFont="1" applyFill="1" applyBorder="1" applyAlignment="1" applyProtection="1">
      <alignment horizontal="center" vertical="center"/>
      <protection hidden="1"/>
    </xf>
    <xf numFmtId="0" fontId="12" fillId="2" borderId="30" xfId="0" applyFont="1" applyFill="1" applyBorder="1" applyAlignment="1" applyProtection="1">
      <alignment horizontal="center" vertical="center"/>
      <protection hidden="1"/>
    </xf>
    <xf numFmtId="0" fontId="64" fillId="3" borderId="0" xfId="0" applyFont="1" applyFill="1" applyAlignment="1" applyProtection="1">
      <alignment horizontal="right" vertical="center"/>
      <protection hidden="1"/>
    </xf>
    <xf numFmtId="171" fontId="64" fillId="3" borderId="23" xfId="0" applyNumberFormat="1" applyFont="1" applyFill="1" applyBorder="1" applyAlignment="1" applyProtection="1">
      <alignment horizontal="center" vertical="center"/>
      <protection hidden="1"/>
    </xf>
    <xf numFmtId="0" fontId="38" fillId="2" borderId="0" xfId="0" applyFont="1" applyFill="1" applyAlignment="1" applyProtection="1">
      <alignment vertical="center"/>
      <protection hidden="1"/>
    </xf>
    <xf numFmtId="0" fontId="57" fillId="3" borderId="0" xfId="0" applyFont="1" applyFill="1" applyAlignment="1" applyProtection="1">
      <alignment horizontal="right" vertical="center"/>
      <protection hidden="1"/>
    </xf>
    <xf numFmtId="0" fontId="65"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9" fillId="2" borderId="0" xfId="0" applyFont="1" applyFill="1" applyProtection="1">
      <protection hidden="1"/>
    </xf>
    <xf numFmtId="0" fontId="1" fillId="2" borderId="0" xfId="0" applyFont="1" applyFill="1" applyProtection="1">
      <protection hidden="1"/>
    </xf>
    <xf numFmtId="0" fontId="37" fillId="2" borderId="0" xfId="0" applyFont="1" applyFill="1" applyAlignment="1" applyProtection="1">
      <alignment horizontal="right" vertical="center"/>
      <protection hidden="1"/>
    </xf>
    <xf numFmtId="166" fontId="68" fillId="2" borderId="0" xfId="0" applyNumberFormat="1" applyFont="1" applyFill="1" applyAlignment="1" applyProtection="1">
      <alignment horizontal="left" vertical="center"/>
      <protection hidden="1"/>
    </xf>
    <xf numFmtId="170" fontId="68" fillId="3" borderId="0" xfId="0" applyNumberFormat="1" applyFont="1" applyFill="1" applyAlignment="1" applyProtection="1">
      <alignment horizontal="right" vertical="center"/>
      <protection hidden="1"/>
    </xf>
    <xf numFmtId="0" fontId="69" fillId="2" borderId="0" xfId="0" applyFont="1" applyFill="1" applyAlignment="1" applyProtection="1">
      <alignment vertical="center"/>
      <protection hidden="1"/>
    </xf>
    <xf numFmtId="43" fontId="60"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70" fillId="2" borderId="0" xfId="0" applyFont="1" applyFill="1" applyProtection="1">
      <protection hidden="1"/>
    </xf>
    <xf numFmtId="43" fontId="71" fillId="2" borderId="0" xfId="0" applyNumberFormat="1" applyFont="1" applyFill="1" applyProtection="1">
      <protection hidden="1"/>
    </xf>
    <xf numFmtId="0" fontId="72" fillId="2" borderId="0" xfId="0" applyFont="1" applyFill="1" applyProtection="1">
      <protection hidden="1"/>
    </xf>
    <xf numFmtId="165" fontId="70" fillId="2" borderId="0" xfId="0" applyNumberFormat="1" applyFont="1" applyFill="1" applyProtection="1">
      <protection hidden="1"/>
    </xf>
    <xf numFmtId="0" fontId="25" fillId="2" borderId="0" xfId="0" applyFont="1" applyFill="1" applyAlignment="1" applyProtection="1">
      <alignment horizontal="left" vertical="center"/>
      <protection hidden="1"/>
    </xf>
    <xf numFmtId="0" fontId="26" fillId="2" borderId="0" xfId="0" applyFont="1" applyFill="1" applyAlignment="1" applyProtection="1">
      <alignment vertical="center"/>
      <protection hidden="1"/>
    </xf>
    <xf numFmtId="170" fontId="73" fillId="2" borderId="0" xfId="0" applyNumberFormat="1" applyFont="1" applyFill="1" applyAlignment="1" applyProtection="1">
      <alignment horizontal="center" vertical="center"/>
      <protection hidden="1"/>
    </xf>
    <xf numFmtId="0" fontId="25" fillId="2" borderId="0" xfId="0" applyFont="1" applyFill="1" applyAlignment="1" applyProtection="1">
      <alignment horizontal="right" vertical="center"/>
      <protection hidden="1"/>
    </xf>
    <xf numFmtId="0" fontId="25" fillId="3" borderId="0" xfId="0" applyFont="1" applyFill="1" applyAlignment="1" applyProtection="1">
      <alignment horizontal="right" vertical="center"/>
      <protection hidden="1"/>
    </xf>
    <xf numFmtId="170" fontId="25" fillId="3" borderId="0" xfId="0" applyNumberFormat="1" applyFont="1" applyFill="1" applyAlignment="1" applyProtection="1">
      <alignment horizontal="center" vertical="center"/>
      <protection hidden="1"/>
    </xf>
    <xf numFmtId="170" fontId="26" fillId="3" borderId="0" xfId="0" applyNumberFormat="1" applyFont="1" applyFill="1" applyAlignment="1" applyProtection="1">
      <alignment horizontal="center" vertical="center"/>
      <protection hidden="1"/>
    </xf>
    <xf numFmtId="0" fontId="74" fillId="2" borderId="0" xfId="0" applyFont="1" applyFill="1" applyAlignment="1" applyProtection="1">
      <alignment vertical="center"/>
      <protection hidden="1"/>
    </xf>
    <xf numFmtId="43" fontId="75" fillId="2" borderId="0" xfId="0" applyNumberFormat="1" applyFont="1" applyFill="1" applyAlignment="1" applyProtection="1">
      <alignment vertical="center"/>
      <protection hidden="1"/>
    </xf>
    <xf numFmtId="0" fontId="76" fillId="2" borderId="0" xfId="0" applyFont="1" applyFill="1" applyAlignment="1" applyProtection="1">
      <alignment vertical="center"/>
      <protection hidden="1"/>
    </xf>
    <xf numFmtId="165" fontId="74" fillId="2" borderId="0" xfId="0" applyNumberFormat="1" applyFont="1" applyFill="1" applyAlignment="1" applyProtection="1">
      <alignment vertical="center"/>
      <protection hidden="1"/>
    </xf>
    <xf numFmtId="0" fontId="26" fillId="2" borderId="16" xfId="0" applyFont="1" applyFill="1" applyBorder="1" applyAlignment="1" applyProtection="1">
      <alignment horizontal="center"/>
      <protection hidden="1"/>
    </xf>
    <xf numFmtId="0" fontId="25" fillId="2" borderId="16" xfId="0" applyFont="1" applyFill="1" applyBorder="1" applyProtection="1">
      <protection hidden="1"/>
    </xf>
    <xf numFmtId="0" fontId="26" fillId="2" borderId="16" xfId="0" applyFont="1" applyFill="1" applyBorder="1" applyProtection="1">
      <protection hidden="1"/>
    </xf>
    <xf numFmtId="0" fontId="74" fillId="2" borderId="0" xfId="0" applyFont="1" applyFill="1" applyProtection="1">
      <protection hidden="1"/>
    </xf>
    <xf numFmtId="43" fontId="75" fillId="2" borderId="0" xfId="0" applyNumberFormat="1" applyFont="1" applyFill="1" applyProtection="1">
      <protection hidden="1"/>
    </xf>
    <xf numFmtId="0" fontId="76" fillId="2" borderId="0" xfId="0" applyFont="1" applyFill="1" applyProtection="1">
      <protection hidden="1"/>
    </xf>
    <xf numFmtId="165" fontId="74" fillId="2" borderId="0" xfId="0" applyNumberFormat="1" applyFont="1" applyFill="1" applyProtection="1">
      <protection hidden="1"/>
    </xf>
    <xf numFmtId="0" fontId="26" fillId="2" borderId="0" xfId="0" applyFont="1" applyFill="1" applyProtection="1">
      <protection hidden="1"/>
    </xf>
    <xf numFmtId="0" fontId="38" fillId="2" borderId="0" xfId="0" applyFont="1" applyFill="1" applyAlignment="1" applyProtection="1">
      <alignment horizontal="left" vertical="center"/>
      <protection hidden="1"/>
    </xf>
    <xf numFmtId="1" fontId="57" fillId="2" borderId="0" xfId="0" applyNumberFormat="1" applyFont="1" applyFill="1" applyAlignment="1" applyProtection="1">
      <alignment horizontal="right" vertical="center"/>
      <protection hidden="1"/>
    </xf>
    <xf numFmtId="0" fontId="38" fillId="2" borderId="0" xfId="0" applyFont="1" applyFill="1" applyAlignment="1" applyProtection="1">
      <alignment horizontal="right" vertical="center"/>
      <protection hidden="1"/>
    </xf>
    <xf numFmtId="166" fontId="57" fillId="2" borderId="0" xfId="0" applyNumberFormat="1" applyFont="1" applyFill="1" applyAlignment="1" applyProtection="1">
      <alignment horizontal="left" vertical="center"/>
      <protection hidden="1"/>
    </xf>
    <xf numFmtId="170" fontId="57" fillId="3" borderId="0" xfId="0" applyNumberFormat="1" applyFont="1" applyFill="1" applyAlignment="1" applyProtection="1">
      <alignment horizontal="right" vertical="center"/>
      <protection hidden="1"/>
    </xf>
    <xf numFmtId="171" fontId="57" fillId="3" borderId="0" xfId="0" applyNumberFormat="1" applyFont="1" applyFill="1" applyAlignment="1" applyProtection="1">
      <alignment horizontal="center" vertical="center"/>
      <protection hidden="1"/>
    </xf>
    <xf numFmtId="0" fontId="57" fillId="2" borderId="0" xfId="0" applyFont="1" applyFill="1" applyAlignment="1" applyProtection="1">
      <alignment vertical="center"/>
      <protection hidden="1"/>
    </xf>
    <xf numFmtId="43" fontId="66" fillId="2" borderId="0" xfId="0" applyNumberFormat="1" applyFont="1" applyFill="1" applyAlignment="1" applyProtection="1">
      <alignment vertical="center"/>
      <protection hidden="1"/>
    </xf>
    <xf numFmtId="0" fontId="67" fillId="2" borderId="0" xfId="0" applyFont="1" applyFill="1" applyAlignment="1" applyProtection="1">
      <alignment vertical="center"/>
      <protection hidden="1"/>
    </xf>
    <xf numFmtId="165" fontId="65" fillId="2" borderId="0" xfId="0" applyNumberFormat="1" applyFont="1" applyFill="1" applyAlignment="1" applyProtection="1">
      <alignment vertical="center"/>
      <protection hidden="1"/>
    </xf>
    <xf numFmtId="171" fontId="77"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8" fillId="2" borderId="0" xfId="0" applyFont="1" applyFill="1" applyAlignment="1" applyProtection="1">
      <alignment horizontal="right"/>
      <protection hidden="1"/>
    </xf>
    <xf numFmtId="0" fontId="13" fillId="2" borderId="0" xfId="0" applyFont="1" applyFill="1" applyProtection="1">
      <protection hidden="1"/>
    </xf>
    <xf numFmtId="43" fontId="79" fillId="2" borderId="0" xfId="0" applyNumberFormat="1" applyFont="1" applyFill="1" applyProtection="1">
      <protection hidden="1"/>
    </xf>
    <xf numFmtId="0" fontId="61" fillId="2" borderId="2" xfId="0" applyFont="1" applyFill="1" applyBorder="1" applyProtection="1">
      <protection hidden="1"/>
    </xf>
    <xf numFmtId="0" fontId="13" fillId="2" borderId="2" xfId="0" applyFont="1" applyFill="1" applyBorder="1" applyProtection="1">
      <protection hidden="1"/>
    </xf>
    <xf numFmtId="43" fontId="61"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171" fontId="87" fillId="2" borderId="23"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31"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31"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80"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81" fillId="2" borderId="0" xfId="0" applyNumberFormat="1" applyFont="1" applyFill="1" applyProtection="1">
      <protection hidden="1"/>
    </xf>
    <xf numFmtId="1" fontId="85" fillId="5" borderId="0" xfId="0" applyNumberFormat="1" applyFont="1" applyFill="1" applyAlignment="1" applyProtection="1">
      <alignment horizontal="center" vertical="center"/>
      <protection locked="0"/>
    </xf>
    <xf numFmtId="43" fontId="90" fillId="3" borderId="0" xfId="0" applyNumberFormat="1" applyFont="1" applyFill="1" applyProtection="1">
      <protection hidden="1"/>
    </xf>
    <xf numFmtId="43" fontId="84" fillId="3" borderId="0" xfId="0" applyNumberFormat="1" applyFont="1" applyFill="1" applyProtection="1">
      <protection hidden="1"/>
    </xf>
    <xf numFmtId="0" fontId="61" fillId="2" borderId="11" xfId="0" applyFont="1" applyFill="1" applyBorder="1" applyProtection="1">
      <protection hidden="1"/>
    </xf>
    <xf numFmtId="0" fontId="13" fillId="2" borderId="11" xfId="0" applyFont="1" applyFill="1" applyBorder="1" applyProtection="1">
      <protection hidden="1"/>
    </xf>
    <xf numFmtId="43" fontId="61"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88" fillId="2" borderId="0" xfId="0" applyNumberFormat="1" applyFont="1" applyFill="1" applyAlignment="1" applyProtection="1">
      <alignment vertical="top" wrapText="1"/>
      <protection hidden="1"/>
    </xf>
    <xf numFmtId="9" fontId="92" fillId="2" borderId="0" xfId="0" applyNumberFormat="1" applyFont="1" applyFill="1" applyAlignment="1" applyProtection="1">
      <alignment horizontal="left"/>
      <protection hidden="1"/>
    </xf>
    <xf numFmtId="9" fontId="92" fillId="2" borderId="0" xfId="0" applyNumberFormat="1" applyFont="1" applyFill="1" applyProtection="1">
      <protection hidden="1"/>
    </xf>
    <xf numFmtId="0" fontId="84" fillId="2" borderId="0" xfId="0" applyFont="1" applyFill="1" applyProtection="1">
      <protection hidden="1"/>
    </xf>
    <xf numFmtId="0" fontId="94" fillId="2" borderId="0" xfId="0" applyFont="1" applyFill="1" applyProtection="1">
      <protection hidden="1"/>
    </xf>
    <xf numFmtId="43" fontId="95" fillId="2" borderId="0" xfId="0" applyNumberFormat="1" applyFont="1" applyFill="1" applyProtection="1">
      <protection hidden="1"/>
    </xf>
    <xf numFmtId="43" fontId="96" fillId="2" borderId="0" xfId="0" applyNumberFormat="1" applyFont="1" applyFill="1" applyAlignment="1" applyProtection="1">
      <alignment horizontal="right"/>
      <protection hidden="1"/>
    </xf>
    <xf numFmtId="0" fontId="95" fillId="2" borderId="0" xfId="0" applyFont="1" applyFill="1" applyProtection="1">
      <protection hidden="1"/>
    </xf>
    <xf numFmtId="43" fontId="95" fillId="2" borderId="0" xfId="0" applyNumberFormat="1" applyFont="1" applyFill="1" applyAlignment="1" applyProtection="1">
      <alignment horizontal="right"/>
      <protection hidden="1"/>
    </xf>
    <xf numFmtId="165" fontId="94" fillId="2" borderId="0" xfId="0" applyNumberFormat="1" applyFont="1" applyFill="1" applyProtection="1">
      <protection hidden="1"/>
    </xf>
    <xf numFmtId="169" fontId="95" fillId="2" borderId="0" xfId="0" applyNumberFormat="1" applyFont="1" applyFill="1" applyProtection="1">
      <protection hidden="1"/>
    </xf>
    <xf numFmtId="165" fontId="95" fillId="2" borderId="0" xfId="0" applyNumberFormat="1" applyFont="1" applyFill="1" applyProtection="1">
      <protection hidden="1"/>
    </xf>
    <xf numFmtId="0" fontId="98" fillId="2" borderId="0" xfId="0" applyFont="1" applyFill="1" applyProtection="1">
      <protection hidden="1"/>
    </xf>
    <xf numFmtId="43" fontId="94" fillId="2" borderId="0" xfId="0" applyNumberFormat="1" applyFont="1" applyFill="1" applyAlignment="1" applyProtection="1">
      <alignment horizontal="left"/>
      <protection hidden="1"/>
    </xf>
    <xf numFmtId="49" fontId="31"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2" fillId="2" borderId="0" xfId="0" applyFont="1" applyFill="1" applyAlignment="1" applyProtection="1">
      <alignment horizontal="left" vertical="center"/>
      <protection hidden="1"/>
    </xf>
    <xf numFmtId="166" fontId="82" fillId="2" borderId="0" xfId="0" applyNumberFormat="1" applyFont="1" applyFill="1" applyAlignment="1" applyProtection="1">
      <alignment horizontal="left" vertical="center"/>
      <protection hidden="1"/>
    </xf>
    <xf numFmtId="0" fontId="0" fillId="3" borderId="0" xfId="0" applyFill="1"/>
    <xf numFmtId="0" fontId="103"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2"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31" fillId="2" borderId="0" xfId="0" applyNumberFormat="1" applyFont="1" applyFill="1" applyAlignment="1" applyProtection="1">
      <alignment horizontal="right" vertical="center"/>
      <protection hidden="1"/>
    </xf>
    <xf numFmtId="43" fontId="106" fillId="3" borderId="0" xfId="0" applyNumberFormat="1" applyFont="1" applyFill="1" applyProtection="1">
      <protection hidden="1"/>
    </xf>
    <xf numFmtId="0" fontId="111" fillId="2" borderId="0" xfId="0" applyFont="1" applyFill="1" applyAlignment="1" applyProtection="1">
      <alignment horizontal="left"/>
      <protection hidden="1"/>
    </xf>
    <xf numFmtId="43" fontId="112" fillId="2" borderId="0" xfId="0" applyNumberFormat="1" applyFont="1" applyFill="1" applyAlignment="1" applyProtection="1">
      <alignment horizontal="left"/>
      <protection hidden="1"/>
    </xf>
    <xf numFmtId="0" fontId="113" fillId="2" borderId="0" xfId="0" applyFont="1" applyFill="1" applyAlignment="1" applyProtection="1">
      <alignment horizontal="left"/>
      <protection hidden="1"/>
    </xf>
    <xf numFmtId="165" fontId="111" fillId="2" borderId="0" xfId="0" applyNumberFormat="1" applyFont="1" applyFill="1" applyAlignment="1" applyProtection="1">
      <alignment horizontal="left"/>
      <protection hidden="1"/>
    </xf>
    <xf numFmtId="0" fontId="108" fillId="2" borderId="0" xfId="0" applyFont="1" applyFill="1" applyAlignment="1" applyProtection="1">
      <alignment horizontal="left"/>
      <protection hidden="1"/>
    </xf>
    <xf numFmtId="10" fontId="81" fillId="2" borderId="0" xfId="0" applyNumberFormat="1" applyFont="1" applyFill="1" applyAlignment="1" applyProtection="1">
      <alignment horizontal="left"/>
      <protection hidden="1"/>
    </xf>
    <xf numFmtId="167" fontId="114" fillId="3" borderId="0" xfId="0" applyNumberFormat="1" applyFont="1" applyFill="1" applyProtection="1">
      <protection hidden="1"/>
    </xf>
    <xf numFmtId="43" fontId="114" fillId="3" borderId="0" xfId="0" applyNumberFormat="1" applyFont="1" applyFill="1" applyProtection="1">
      <protection hidden="1"/>
    </xf>
    <xf numFmtId="43" fontId="114" fillId="2" borderId="0" xfId="0" applyNumberFormat="1" applyFont="1" applyFill="1" applyProtection="1">
      <protection hidden="1"/>
    </xf>
    <xf numFmtId="169" fontId="114" fillId="2" borderId="0" xfId="0" applyNumberFormat="1" applyFont="1" applyFill="1" applyProtection="1">
      <protection hidden="1"/>
    </xf>
    <xf numFmtId="165" fontId="114" fillId="2" borderId="0" xfId="0" applyNumberFormat="1" applyFont="1" applyFill="1" applyProtection="1">
      <protection hidden="1"/>
    </xf>
    <xf numFmtId="1" fontId="85" fillId="5" borderId="0" xfId="0" applyNumberFormat="1" applyFont="1" applyFill="1" applyAlignment="1" applyProtection="1">
      <alignment horizontal="right" vertical="center"/>
      <protection locked="0"/>
    </xf>
    <xf numFmtId="0" fontId="13" fillId="3" borderId="0" xfId="0" applyFont="1" applyFill="1" applyAlignment="1" applyProtection="1">
      <alignment horizontal="left"/>
      <protection hidden="1"/>
    </xf>
    <xf numFmtId="49" fontId="31" fillId="2" borderId="0" xfId="0" applyNumberFormat="1" applyFont="1" applyFill="1" applyAlignment="1" applyProtection="1">
      <alignment horizontal="center" vertical="center"/>
      <protection hidden="1"/>
    </xf>
    <xf numFmtId="0" fontId="85" fillId="5" borderId="37" xfId="0" applyFont="1" applyFill="1" applyBorder="1" applyAlignment="1" applyProtection="1">
      <alignment vertical="center"/>
      <protection locked="0"/>
    </xf>
    <xf numFmtId="167" fontId="85" fillId="5" borderId="37" xfId="0" applyNumberFormat="1" applyFont="1" applyFill="1" applyBorder="1" applyAlignment="1" applyProtection="1">
      <alignment horizontal="right" vertical="center"/>
      <protection locked="0"/>
    </xf>
    <xf numFmtId="43" fontId="85" fillId="5" borderId="37" xfId="0" applyNumberFormat="1" applyFont="1" applyFill="1" applyBorder="1" applyAlignment="1" applyProtection="1">
      <alignment horizontal="right" vertical="center"/>
      <protection locked="0"/>
    </xf>
    <xf numFmtId="165" fontId="85" fillId="5" borderId="37" xfId="0" applyNumberFormat="1" applyFont="1" applyFill="1" applyBorder="1" applyAlignment="1" applyProtection="1">
      <alignment horizontal="right" vertical="center"/>
      <protection locked="0"/>
    </xf>
    <xf numFmtId="10" fontId="85" fillId="5" borderId="37" xfId="0" applyNumberFormat="1" applyFont="1" applyFill="1" applyBorder="1" applyAlignment="1" applyProtection="1">
      <alignment horizontal="right" vertical="center"/>
      <protection locked="0"/>
    </xf>
    <xf numFmtId="43" fontId="13" fillId="5" borderId="37" xfId="0" applyNumberFormat="1" applyFont="1" applyFill="1" applyBorder="1" applyAlignment="1" applyProtection="1">
      <alignment horizontal="right" vertical="center"/>
      <protection hidden="1"/>
    </xf>
    <xf numFmtId="0" fontId="115" fillId="3" borderId="0" xfId="0" applyFont="1" applyFill="1" applyAlignment="1" applyProtection="1">
      <alignment horizontal="right"/>
      <protection hidden="1"/>
    </xf>
    <xf numFmtId="49" fontId="115" fillId="3" borderId="35" xfId="0" applyNumberFormat="1" applyFont="1" applyFill="1" applyBorder="1" applyAlignment="1" applyProtection="1">
      <alignment horizontal="left"/>
      <protection hidden="1"/>
    </xf>
    <xf numFmtId="0" fontId="116" fillId="3" borderId="0" xfId="0" applyFont="1" applyFill="1" applyProtection="1">
      <protection hidden="1"/>
    </xf>
    <xf numFmtId="43" fontId="117" fillId="3" borderId="0" xfId="0" applyNumberFormat="1" applyFont="1" applyFill="1" applyProtection="1">
      <protection hidden="1"/>
    </xf>
    <xf numFmtId="0" fontId="117" fillId="3" borderId="0" xfId="0" applyFont="1" applyFill="1" applyProtection="1">
      <protection hidden="1"/>
    </xf>
    <xf numFmtId="165" fontId="116" fillId="3" borderId="0" xfId="0" applyNumberFormat="1" applyFont="1" applyFill="1" applyProtection="1">
      <protection hidden="1"/>
    </xf>
    <xf numFmtId="49" fontId="115" fillId="3" borderId="0" xfId="0" applyNumberFormat="1" applyFont="1" applyFill="1" applyProtection="1">
      <protection hidden="1"/>
    </xf>
    <xf numFmtId="49" fontId="115" fillId="3" borderId="0" xfId="0" applyNumberFormat="1" applyFont="1" applyFill="1" applyAlignment="1" applyProtection="1">
      <alignment horizontal="left"/>
      <protection hidden="1"/>
    </xf>
    <xf numFmtId="170" fontId="61" fillId="2" borderId="23" xfId="0" applyNumberFormat="1" applyFont="1" applyFill="1" applyBorder="1" applyAlignment="1" applyProtection="1">
      <alignment horizontal="center" vertical="center"/>
      <protection hidden="1"/>
    </xf>
    <xf numFmtId="170" fontId="85" fillId="2" borderId="0" xfId="0" applyNumberFormat="1" applyFont="1" applyFill="1" applyAlignment="1" applyProtection="1">
      <alignment horizontal="center" vertical="center"/>
      <protection locked="0" hidden="1"/>
    </xf>
    <xf numFmtId="2" fontId="81" fillId="2" borderId="0" xfId="0" applyNumberFormat="1" applyFont="1" applyFill="1" applyAlignment="1" applyProtection="1">
      <alignment horizontal="center" vertical="center"/>
      <protection hidden="1"/>
    </xf>
    <xf numFmtId="0" fontId="99" fillId="6" borderId="38" xfId="2" applyFont="1" applyFill="1" applyBorder="1" applyAlignment="1" applyProtection="1">
      <protection hidden="1"/>
    </xf>
    <xf numFmtId="0" fontId="99" fillId="6" borderId="38" xfId="2" applyFont="1" applyFill="1" applyBorder="1" applyProtection="1">
      <protection hidden="1"/>
    </xf>
    <xf numFmtId="0" fontId="99" fillId="6" borderId="38" xfId="2" applyFont="1" applyFill="1" applyBorder="1"/>
    <xf numFmtId="170" fontId="85" fillId="2" borderId="14" xfId="0" applyNumberFormat="1" applyFont="1" applyFill="1" applyBorder="1" applyAlignment="1" applyProtection="1">
      <alignment horizontal="center" vertical="center"/>
      <protection locked="0"/>
    </xf>
    <xf numFmtId="170" fontId="85" fillId="2" borderId="20" xfId="0" applyNumberFormat="1" applyFont="1" applyFill="1" applyBorder="1" applyAlignment="1" applyProtection="1">
      <alignment horizontal="center" vertical="center"/>
      <protection locked="0"/>
    </xf>
    <xf numFmtId="170" fontId="85" fillId="2" borderId="24" xfId="0" applyNumberFormat="1"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91" fillId="3" borderId="0" xfId="0" applyNumberFormat="1" applyFont="1" applyFill="1" applyProtection="1">
      <protection hidden="1"/>
    </xf>
    <xf numFmtId="0" fontId="63" fillId="4" borderId="48" xfId="0" applyFont="1" applyFill="1" applyBorder="1" applyAlignment="1" applyProtection="1">
      <alignment horizontal="center" vertical="center"/>
      <protection hidden="1"/>
    </xf>
    <xf numFmtId="0" fontId="63" fillId="4" borderId="49" xfId="0" applyFont="1" applyFill="1" applyBorder="1" applyAlignment="1" applyProtection="1">
      <alignment horizontal="center" vertical="center"/>
      <protection hidden="1"/>
    </xf>
    <xf numFmtId="0" fontId="63" fillId="4" borderId="49" xfId="0" applyFont="1" applyFill="1" applyBorder="1" applyAlignment="1" applyProtection="1">
      <alignment vertical="center"/>
      <protection hidden="1"/>
    </xf>
    <xf numFmtId="0" fontId="63" fillId="4" borderId="51" xfId="0" applyFont="1" applyFill="1" applyBorder="1" applyAlignment="1" applyProtection="1">
      <alignment horizontal="left" vertical="center"/>
      <protection hidden="1"/>
    </xf>
    <xf numFmtId="173" fontId="28" fillId="2" borderId="0" xfId="0" applyNumberFormat="1" applyFont="1" applyFill="1" applyAlignment="1">
      <alignment horizontal="right"/>
    </xf>
    <xf numFmtId="173" fontId="30" fillId="2" borderId="0" xfId="0" applyNumberFormat="1" applyFont="1" applyFill="1" applyAlignment="1">
      <alignment horizontal="right"/>
    </xf>
    <xf numFmtId="173" fontId="1" fillId="2" borderId="10" xfId="0" applyNumberFormat="1" applyFont="1" applyFill="1" applyBorder="1"/>
    <xf numFmtId="173" fontId="1" fillId="2" borderId="7" xfId="0" applyNumberFormat="1" applyFont="1" applyFill="1" applyBorder="1"/>
    <xf numFmtId="173" fontId="1" fillId="2" borderId="6" xfId="0" applyNumberFormat="1" applyFont="1" applyFill="1" applyBorder="1"/>
    <xf numFmtId="173" fontId="1" fillId="2" borderId="12" xfId="0" applyNumberFormat="1" applyFont="1" applyFill="1" applyBorder="1"/>
    <xf numFmtId="173" fontId="1" fillId="2" borderId="14" xfId="0" applyNumberFormat="1" applyFont="1" applyFill="1" applyBorder="1"/>
    <xf numFmtId="173" fontId="1" fillId="2" borderId="13" xfId="0" applyNumberFormat="1" applyFont="1" applyFill="1" applyBorder="1"/>
    <xf numFmtId="173" fontId="26" fillId="2" borderId="4" xfId="0" applyNumberFormat="1" applyFont="1" applyFill="1" applyBorder="1"/>
    <xf numFmtId="0" fontId="119" fillId="2" borderId="0" xfId="0" applyFont="1" applyFill="1" applyAlignment="1">
      <alignment horizontal="left"/>
    </xf>
    <xf numFmtId="0" fontId="119" fillId="2" borderId="0" xfId="0" applyFont="1" applyFill="1"/>
    <xf numFmtId="0" fontId="46" fillId="5" borderId="52" xfId="0" applyFont="1" applyFill="1" applyBorder="1" applyAlignment="1">
      <alignment horizontal="left"/>
    </xf>
    <xf numFmtId="164" fontId="29" fillId="5" borderId="53" xfId="0" applyNumberFormat="1" applyFont="1" applyFill="1" applyBorder="1"/>
    <xf numFmtId="0" fontId="46" fillId="5" borderId="54" xfId="0" applyFont="1" applyFill="1" applyBorder="1"/>
    <xf numFmtId="164" fontId="29" fillId="5" borderId="55" xfId="0" applyNumberFormat="1" applyFont="1" applyFill="1" applyBorder="1"/>
    <xf numFmtId="0" fontId="46" fillId="5" borderId="54" xfId="0" applyFont="1" applyFill="1" applyBorder="1" applyAlignment="1">
      <alignment horizontal="left"/>
    </xf>
    <xf numFmtId="0" fontId="47" fillId="5" borderId="56" xfId="0" applyFont="1" applyFill="1" applyBorder="1" applyAlignment="1">
      <alignment horizontal="left"/>
    </xf>
    <xf numFmtId="0" fontId="38" fillId="5" borderId="57" xfId="0" applyFont="1" applyFill="1" applyBorder="1"/>
    <xf numFmtId="0" fontId="49" fillId="5" borderId="56" xfId="0" applyFont="1" applyFill="1" applyBorder="1" applyAlignment="1">
      <alignment horizontal="left"/>
    </xf>
    <xf numFmtId="164" fontId="44" fillId="5" borderId="57" xfId="0" applyNumberFormat="1" applyFont="1" applyFill="1" applyBorder="1" applyAlignment="1">
      <alignment horizontal="justify"/>
    </xf>
    <xf numFmtId="0" fontId="44" fillId="5" borderId="56" xfId="0" applyFont="1" applyFill="1" applyBorder="1" applyAlignment="1">
      <alignment horizontal="left"/>
    </xf>
    <xf numFmtId="164" fontId="51" fillId="5" borderId="57" xfId="0" applyNumberFormat="1" applyFont="1" applyFill="1" applyBorder="1" applyAlignment="1">
      <alignment horizontal="justify"/>
    </xf>
    <xf numFmtId="0" fontId="53" fillId="5" borderId="56" xfId="0" applyFont="1" applyFill="1" applyBorder="1" applyAlignment="1">
      <alignment horizontal="left"/>
    </xf>
    <xf numFmtId="164" fontId="54" fillId="5" borderId="57" xfId="0" applyNumberFormat="1" applyFont="1" applyFill="1" applyBorder="1" applyAlignment="1">
      <alignment horizontal="justify"/>
    </xf>
    <xf numFmtId="0" fontId="38" fillId="5" borderId="56" xfId="0" applyFont="1" applyFill="1" applyBorder="1" applyAlignment="1">
      <alignment horizontal="left"/>
    </xf>
    <xf numFmtId="164" fontId="55" fillId="5" borderId="57" xfId="0" applyNumberFormat="1" applyFont="1" applyFill="1" applyBorder="1" applyAlignment="1">
      <alignment horizontal="justify"/>
    </xf>
    <xf numFmtId="164" fontId="58" fillId="5" borderId="57" xfId="0" applyNumberFormat="1" applyFont="1" applyFill="1" applyBorder="1" applyAlignment="1">
      <alignment horizontal="justify"/>
    </xf>
    <xf numFmtId="0" fontId="110" fillId="2" borderId="0" xfId="0" applyFont="1" applyFill="1"/>
    <xf numFmtId="0" fontId="110" fillId="3" borderId="0" xfId="0" applyFont="1" applyFill="1"/>
    <xf numFmtId="0" fontId="1" fillId="3" borderId="0" xfId="0" applyFont="1" applyFill="1" applyAlignment="1">
      <alignment vertical="top" wrapText="1"/>
    </xf>
    <xf numFmtId="0" fontId="1" fillId="3" borderId="62" xfId="0" applyFont="1" applyFill="1" applyBorder="1" applyAlignment="1">
      <alignment vertical="top" wrapText="1"/>
    </xf>
    <xf numFmtId="169" fontId="85" fillId="5" borderId="37" xfId="0" applyNumberFormat="1" applyFont="1" applyFill="1" applyBorder="1" applyAlignment="1" applyProtection="1">
      <alignment horizontal="right" vertical="center"/>
      <protection locked="0"/>
    </xf>
    <xf numFmtId="43" fontId="81" fillId="3" borderId="0" xfId="0" applyNumberFormat="1" applyFont="1" applyFill="1" applyProtection="1">
      <protection hidden="1"/>
    </xf>
    <xf numFmtId="169" fontId="52" fillId="3" borderId="3" xfId="0" applyNumberFormat="1" applyFont="1" applyFill="1" applyBorder="1" applyAlignment="1">
      <alignment horizontal="right"/>
    </xf>
    <xf numFmtId="169" fontId="52" fillId="3"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170" fontId="85" fillId="2" borderId="13" xfId="0" applyNumberFormat="1" applyFont="1" applyFill="1" applyBorder="1" applyAlignment="1" applyProtection="1">
      <alignment horizontal="center" vertical="center"/>
      <protection locked="0"/>
    </xf>
    <xf numFmtId="0" fontId="13" fillId="2" borderId="0" xfId="0" applyFont="1" applyFill="1" applyAlignment="1" applyProtection="1">
      <alignment horizontal="left"/>
      <protection hidden="1"/>
    </xf>
    <xf numFmtId="0" fontId="81" fillId="3" borderId="0" xfId="0" applyFont="1" applyFill="1" applyProtection="1">
      <protection hidden="1"/>
    </xf>
    <xf numFmtId="49" fontId="124" fillId="5" borderId="0" xfId="0" applyNumberFormat="1" applyFont="1" applyFill="1" applyAlignment="1" applyProtection="1">
      <alignment vertical="center"/>
      <protection hidden="1"/>
    </xf>
    <xf numFmtId="49" fontId="124" fillId="5" borderId="0" xfId="0" applyNumberFormat="1" applyFont="1" applyFill="1" applyAlignment="1" applyProtection="1">
      <alignment horizontal="right" vertical="center"/>
      <protection locked="0"/>
    </xf>
    <xf numFmtId="0" fontId="81" fillId="2" borderId="0" xfId="0" applyFont="1" applyFill="1" applyProtection="1">
      <protection hidden="1"/>
    </xf>
    <xf numFmtId="10" fontId="91" fillId="3" borderId="0" xfId="0" applyNumberFormat="1" applyFont="1" applyFill="1" applyProtection="1">
      <protection hidden="1"/>
    </xf>
    <xf numFmtId="167" fontId="31" fillId="5" borderId="0" xfId="0" applyNumberFormat="1" applyFont="1" applyFill="1" applyAlignment="1" applyProtection="1">
      <alignment horizontal="center" vertical="center"/>
      <protection hidden="1"/>
    </xf>
    <xf numFmtId="2" fontId="62" fillId="5" borderId="0" xfId="0" applyNumberFormat="1" applyFont="1" applyFill="1" applyAlignment="1" applyProtection="1">
      <alignment horizontal="center" vertical="center"/>
      <protection hidden="1"/>
    </xf>
    <xf numFmtId="0" fontId="27" fillId="2" borderId="1" xfId="0" applyFont="1" applyFill="1" applyBorder="1" applyAlignment="1">
      <alignment horizontal="right"/>
    </xf>
    <xf numFmtId="0" fontId="84" fillId="3" borderId="0" xfId="0" applyFont="1" applyFill="1"/>
    <xf numFmtId="0" fontId="125" fillId="3" borderId="0" xfId="0" applyFont="1" applyFill="1" applyAlignment="1">
      <alignment horizontal="right"/>
    </xf>
    <xf numFmtId="0" fontId="92" fillId="3" borderId="0" xfId="0" applyFont="1" applyFill="1"/>
    <xf numFmtId="169" fontId="84" fillId="3" borderId="0" xfId="0" applyNumberFormat="1" applyFont="1" applyFill="1"/>
    <xf numFmtId="169" fontId="92" fillId="3" borderId="0" xfId="0" applyNumberFormat="1" applyFont="1" applyFill="1"/>
    <xf numFmtId="0" fontId="118" fillId="3" borderId="0" xfId="0" applyFont="1" applyFill="1" applyAlignment="1">
      <alignment horizontal="right"/>
    </xf>
    <xf numFmtId="0" fontId="81" fillId="3" borderId="0" xfId="0" applyFont="1" applyFill="1"/>
    <xf numFmtId="169" fontId="81" fillId="3" borderId="0" xfId="0" applyNumberFormat="1" applyFont="1" applyFill="1"/>
    <xf numFmtId="0" fontId="127" fillId="2" borderId="0" xfId="0" applyFont="1" applyFill="1" applyAlignment="1" applyProtection="1">
      <alignment horizontal="center"/>
      <protection hidden="1"/>
    </xf>
    <xf numFmtId="0" fontId="128" fillId="2" borderId="0" xfId="0" applyFont="1" applyFill="1" applyProtection="1">
      <protection hidden="1"/>
    </xf>
    <xf numFmtId="0" fontId="127" fillId="2" borderId="0" xfId="0" applyFont="1" applyFill="1" applyProtection="1">
      <protection hidden="1"/>
    </xf>
    <xf numFmtId="0" fontId="1" fillId="3" borderId="5" xfId="0" applyFont="1" applyFill="1" applyBorder="1"/>
    <xf numFmtId="0" fontId="1" fillId="3" borderId="3" xfId="0" applyFont="1" applyFill="1" applyBorder="1"/>
    <xf numFmtId="0" fontId="101" fillId="3" borderId="5" xfId="0" applyFont="1" applyFill="1" applyBorder="1" applyAlignment="1">
      <alignment horizontal="right"/>
    </xf>
    <xf numFmtId="0" fontId="13" fillId="3" borderId="0" xfId="0" applyFont="1" applyFill="1"/>
    <xf numFmtId="0" fontId="101" fillId="3" borderId="0" xfId="0" applyFont="1" applyFill="1" applyAlignment="1">
      <alignment horizontal="right"/>
    </xf>
    <xf numFmtId="0" fontId="13" fillId="3" borderId="0" xfId="0" applyFont="1" applyFill="1" applyAlignment="1">
      <alignment horizontal="right"/>
    </xf>
    <xf numFmtId="0" fontId="122" fillId="3" borderId="3" xfId="0" applyFont="1" applyFill="1" applyBorder="1" applyAlignment="1">
      <alignment horizontal="right"/>
    </xf>
    <xf numFmtId="0" fontId="39" fillId="3" borderId="5" xfId="0" applyFont="1" applyFill="1" applyBorder="1" applyAlignment="1">
      <alignment horizontal="right"/>
    </xf>
    <xf numFmtId="0" fontId="39" fillId="3" borderId="0" xfId="0" applyFont="1" applyFill="1" applyAlignment="1">
      <alignment horizontal="right"/>
    </xf>
    <xf numFmtId="0" fontId="38" fillId="3" borderId="0" xfId="0" applyFont="1" applyFill="1" applyAlignment="1">
      <alignment horizontal="right"/>
    </xf>
    <xf numFmtId="0" fontId="48" fillId="3" borderId="3" xfId="0" applyFont="1" applyFill="1" applyBorder="1" applyAlignment="1">
      <alignment horizontal="right"/>
    </xf>
    <xf numFmtId="0" fontId="78" fillId="3" borderId="5" xfId="0" applyFont="1" applyFill="1" applyBorder="1" applyAlignment="1">
      <alignment horizontal="right"/>
    </xf>
    <xf numFmtId="0" fontId="61" fillId="3" borderId="3" xfId="0" applyFont="1" applyFill="1" applyBorder="1" applyAlignment="1">
      <alignment horizontal="right"/>
    </xf>
    <xf numFmtId="0" fontId="13" fillId="3" borderId="5" xfId="0" applyFont="1" applyFill="1" applyBorder="1" applyAlignment="1">
      <alignment horizontal="right"/>
    </xf>
    <xf numFmtId="169" fontId="13" fillId="3" borderId="0" xfId="0" applyNumberFormat="1" applyFont="1" applyFill="1" applyAlignment="1">
      <alignment horizontal="right"/>
    </xf>
    <xf numFmtId="169" fontId="61" fillId="3" borderId="3" xfId="0" applyNumberFormat="1" applyFont="1" applyFill="1" applyBorder="1" applyAlignment="1">
      <alignment horizontal="right"/>
    </xf>
    <xf numFmtId="0" fontId="38" fillId="3" borderId="5" xfId="0" applyFont="1" applyFill="1" applyBorder="1" applyAlignment="1">
      <alignment horizontal="right"/>
    </xf>
    <xf numFmtId="10" fontId="38" fillId="3" borderId="0" xfId="0" applyNumberFormat="1" applyFont="1" applyFill="1" applyAlignment="1">
      <alignment horizontal="right"/>
    </xf>
    <xf numFmtId="10" fontId="57" fillId="3" borderId="3" xfId="0" applyNumberFormat="1" applyFont="1" applyFill="1" applyBorder="1" applyAlignment="1">
      <alignment horizontal="right"/>
    </xf>
    <xf numFmtId="0" fontId="101" fillId="3" borderId="0" xfId="0" applyFont="1" applyFill="1" applyAlignment="1">
      <alignment horizontal="justify"/>
    </xf>
    <xf numFmtId="169" fontId="101" fillId="3" borderId="0" xfId="0" applyNumberFormat="1" applyFont="1" applyFill="1" applyAlignment="1">
      <alignment horizontal="right"/>
    </xf>
    <xf numFmtId="10" fontId="13" fillId="3" borderId="0" xfId="0" applyNumberFormat="1" applyFont="1" applyFill="1" applyAlignment="1">
      <alignment horizontal="justify"/>
    </xf>
    <xf numFmtId="0" fontId="13" fillId="3" borderId="6" xfId="0" applyFont="1" applyFill="1" applyBorder="1" applyAlignment="1">
      <alignment horizontal="right"/>
    </xf>
    <xf numFmtId="10" fontId="13" fillId="3" borderId="1" xfId="0" applyNumberFormat="1" applyFont="1" applyFill="1" applyBorder="1" applyAlignment="1">
      <alignment horizontal="justify"/>
    </xf>
    <xf numFmtId="169" fontId="13" fillId="3" borderId="1" xfId="0" applyNumberFormat="1" applyFont="1" applyFill="1" applyBorder="1" applyAlignment="1">
      <alignment horizontal="right"/>
    </xf>
    <xf numFmtId="169" fontId="61" fillId="3" borderId="9" xfId="0" applyNumberFormat="1" applyFont="1" applyFill="1" applyBorder="1" applyAlignment="1">
      <alignment horizontal="right"/>
    </xf>
    <xf numFmtId="43" fontId="85" fillId="2" borderId="0" xfId="0" applyNumberFormat="1" applyFont="1" applyFill="1" applyProtection="1">
      <protection hidden="1"/>
    </xf>
    <xf numFmtId="0" fontId="13" fillId="5" borderId="18" xfId="0" applyFont="1" applyFill="1" applyBorder="1" applyAlignment="1" applyProtection="1">
      <alignment horizontal="center" vertical="center" textRotation="90"/>
      <protection hidden="1"/>
    </xf>
    <xf numFmtId="0" fontId="13" fillId="5" borderId="19" xfId="0" applyFont="1" applyFill="1" applyBorder="1" applyAlignment="1" applyProtection="1">
      <alignment horizontal="center" vertical="center" textRotation="90"/>
      <protection hidden="1"/>
    </xf>
    <xf numFmtId="49" fontId="93" fillId="2" borderId="0" xfId="0" applyNumberFormat="1" applyFont="1" applyFill="1" applyAlignment="1" applyProtection="1">
      <alignment horizontal="left" vertical="top" wrapText="1"/>
      <protection hidden="1"/>
    </xf>
    <xf numFmtId="0" fontId="126" fillId="2" borderId="68" xfId="0" applyFont="1" applyFill="1" applyBorder="1" applyAlignment="1" applyProtection="1">
      <alignment horizontal="left"/>
      <protection hidden="1"/>
    </xf>
    <xf numFmtId="0" fontId="126" fillId="2" borderId="69" xfId="0" applyFont="1" applyFill="1" applyBorder="1" applyAlignment="1" applyProtection="1">
      <alignment horizontal="left"/>
      <protection hidden="1"/>
    </xf>
    <xf numFmtId="2" fontId="31" fillId="2" borderId="0" xfId="0" applyNumberFormat="1" applyFont="1" applyFill="1" applyAlignment="1" applyProtection="1">
      <alignment horizontal="right" vertical="center"/>
      <protection hidden="1"/>
    </xf>
    <xf numFmtId="49" fontId="86" fillId="2" borderId="7" xfId="0" applyNumberFormat="1" applyFont="1" applyFill="1" applyBorder="1" applyAlignment="1" applyProtection="1">
      <alignment horizontal="left" vertical="center"/>
      <protection locked="0"/>
    </xf>
    <xf numFmtId="49" fontId="86" fillId="2" borderId="17" xfId="0" applyNumberFormat="1" applyFont="1" applyFill="1" applyBorder="1" applyAlignment="1" applyProtection="1">
      <alignment horizontal="left" vertical="center"/>
      <protection locked="0"/>
    </xf>
    <xf numFmtId="49" fontId="86" fillId="2" borderId="8" xfId="0" applyNumberFormat="1" applyFont="1" applyFill="1" applyBorder="1" applyAlignment="1" applyProtection="1">
      <alignment horizontal="left" vertical="center"/>
      <protection locked="0"/>
    </xf>
    <xf numFmtId="49" fontId="86" fillId="2" borderId="27" xfId="0" applyNumberFormat="1" applyFont="1" applyFill="1" applyBorder="1" applyAlignment="1" applyProtection="1">
      <alignment horizontal="left" vertical="center"/>
      <protection locked="0"/>
    </xf>
    <xf numFmtId="49" fontId="86" fillId="2" borderId="21" xfId="0" applyNumberFormat="1" applyFont="1" applyFill="1" applyBorder="1" applyAlignment="1" applyProtection="1">
      <alignment horizontal="left" vertical="center"/>
      <protection locked="0"/>
    </xf>
    <xf numFmtId="49" fontId="86" fillId="2" borderId="22" xfId="0" applyNumberFormat="1" applyFont="1" applyFill="1" applyBorder="1" applyAlignment="1" applyProtection="1">
      <alignment horizontal="left" vertical="center"/>
      <protection locked="0"/>
    </xf>
    <xf numFmtId="49" fontId="86" fillId="2" borderId="2" xfId="0" applyNumberFormat="1" applyFont="1" applyFill="1" applyBorder="1" applyAlignment="1" applyProtection="1">
      <alignment horizontal="left" vertical="center"/>
      <protection locked="0"/>
    </xf>
    <xf numFmtId="0" fontId="2" fillId="5" borderId="42" xfId="0" applyFont="1" applyFill="1" applyBorder="1" applyAlignment="1" applyProtection="1">
      <alignment horizontal="left"/>
      <protection hidden="1"/>
    </xf>
    <xf numFmtId="0" fontId="2" fillId="5" borderId="43" xfId="0" applyFont="1" applyFill="1" applyBorder="1" applyAlignment="1" applyProtection="1">
      <alignment horizontal="left"/>
      <protection hidden="1"/>
    </xf>
    <xf numFmtId="0" fontId="2" fillId="5" borderId="44" xfId="0" applyFont="1" applyFill="1" applyBorder="1" applyAlignment="1" applyProtection="1">
      <alignment horizontal="left"/>
      <protection hidden="1"/>
    </xf>
    <xf numFmtId="0" fontId="13" fillId="5" borderId="45" xfId="0" applyFont="1" applyFill="1" applyBorder="1" applyAlignment="1" applyProtection="1">
      <alignment horizontal="left"/>
      <protection hidden="1"/>
    </xf>
    <xf numFmtId="0" fontId="13" fillId="5" borderId="46" xfId="0" applyFont="1" applyFill="1" applyBorder="1" applyAlignment="1" applyProtection="1">
      <alignment horizontal="left"/>
      <protection hidden="1"/>
    </xf>
    <xf numFmtId="0" fontId="13" fillId="5" borderId="47" xfId="0" applyFont="1" applyFill="1" applyBorder="1" applyAlignment="1" applyProtection="1">
      <alignment horizontal="left"/>
      <protection hidden="1"/>
    </xf>
    <xf numFmtId="0" fontId="3" fillId="5" borderId="33" xfId="0" applyFont="1" applyFill="1" applyBorder="1" applyAlignment="1" applyProtection="1">
      <alignment horizontal="left" vertical="center"/>
      <protection hidden="1"/>
    </xf>
    <xf numFmtId="0" fontId="3" fillId="5" borderId="34" xfId="0" applyFont="1" applyFill="1" applyBorder="1" applyAlignment="1" applyProtection="1">
      <alignment horizontal="left" vertical="center"/>
      <protection hidden="1"/>
    </xf>
    <xf numFmtId="0" fontId="3" fillId="5" borderId="29" xfId="0" applyFont="1" applyFill="1" applyBorder="1" applyAlignment="1" applyProtection="1">
      <alignment horizontal="left" vertical="center"/>
      <protection hidden="1"/>
    </xf>
    <xf numFmtId="0" fontId="37" fillId="2" borderId="0" xfId="0" applyFont="1" applyFill="1" applyAlignment="1" applyProtection="1">
      <alignment horizontal="left" vertical="center"/>
      <protection hidden="1"/>
    </xf>
    <xf numFmtId="1" fontId="68" fillId="2" borderId="0" xfId="0" applyNumberFormat="1" applyFont="1" applyFill="1" applyAlignment="1" applyProtection="1">
      <alignment horizontal="right" vertical="center"/>
      <protection hidden="1"/>
    </xf>
    <xf numFmtId="0" fontId="68" fillId="2" borderId="0" xfId="0" applyFont="1" applyFill="1" applyAlignment="1" applyProtection="1">
      <alignment horizontal="left" vertical="center"/>
      <protection hidden="1"/>
    </xf>
    <xf numFmtId="0" fontId="13" fillId="5" borderId="42" xfId="0" applyFont="1" applyFill="1" applyBorder="1" applyAlignment="1" applyProtection="1">
      <alignment horizontal="left"/>
      <protection hidden="1"/>
    </xf>
    <xf numFmtId="0" fontId="13" fillId="5" borderId="43" xfId="0" applyFont="1" applyFill="1" applyBorder="1" applyAlignment="1" applyProtection="1">
      <alignment horizontal="left"/>
      <protection hidden="1"/>
    </xf>
    <xf numFmtId="14" fontId="13" fillId="5" borderId="43" xfId="0" applyNumberFormat="1" applyFont="1" applyFill="1" applyBorder="1" applyAlignment="1" applyProtection="1">
      <alignment horizontal="center"/>
      <protection hidden="1"/>
    </xf>
    <xf numFmtId="49" fontId="86" fillId="2" borderId="25" xfId="0" applyNumberFormat="1" applyFont="1" applyFill="1" applyBorder="1" applyAlignment="1" applyProtection="1">
      <alignment horizontal="left" vertical="center"/>
      <protection locked="0"/>
    </xf>
    <xf numFmtId="49" fontId="86" fillId="2" borderId="31" xfId="0" applyNumberFormat="1" applyFont="1" applyFill="1" applyBorder="1" applyAlignment="1" applyProtection="1">
      <alignment horizontal="left" vertical="center"/>
      <protection locked="0"/>
    </xf>
    <xf numFmtId="166" fontId="82" fillId="2" borderId="0" xfId="0" applyNumberFormat="1" applyFont="1" applyFill="1" applyAlignment="1" applyProtection="1">
      <alignment horizontal="left" vertical="center"/>
      <protection hidden="1"/>
    </xf>
    <xf numFmtId="0" fontId="82" fillId="2" borderId="0" xfId="0" applyFont="1" applyFill="1" applyAlignment="1" applyProtection="1">
      <alignment horizontal="left" vertical="center"/>
      <protection hidden="1"/>
    </xf>
    <xf numFmtId="0" fontId="83" fillId="5" borderId="43" xfId="0" applyFont="1" applyFill="1" applyBorder="1" applyAlignment="1" applyProtection="1">
      <alignment horizontal="left"/>
      <protection hidden="1"/>
    </xf>
    <xf numFmtId="0" fontId="83" fillId="5" borderId="44" xfId="0" applyFont="1" applyFill="1" applyBorder="1" applyAlignment="1" applyProtection="1">
      <alignment horizontal="left"/>
      <protection hidden="1"/>
    </xf>
    <xf numFmtId="169" fontId="97" fillId="2" borderId="0" xfId="0" applyNumberFormat="1" applyFont="1" applyFill="1" applyAlignment="1" applyProtection="1">
      <alignment horizontal="left" vertical="center"/>
      <protection hidden="1"/>
    </xf>
    <xf numFmtId="0" fontId="31" fillId="2" borderId="0" xfId="0" applyFont="1" applyFill="1" applyAlignment="1" applyProtection="1">
      <alignment horizontal="right" vertical="center"/>
      <protection hidden="1"/>
    </xf>
    <xf numFmtId="0" fontId="63" fillId="4" borderId="50" xfId="0" applyFont="1" applyFill="1" applyBorder="1" applyAlignment="1" applyProtection="1">
      <alignment horizontal="left" vertical="center"/>
      <protection hidden="1"/>
    </xf>
    <xf numFmtId="0" fontId="63" fillId="4" borderId="51" xfId="0" applyFont="1" applyFill="1" applyBorder="1" applyAlignment="1" applyProtection="1">
      <alignment horizontal="left" vertical="center"/>
      <protection hidden="1"/>
    </xf>
    <xf numFmtId="43" fontId="85" fillId="5" borderId="0" xfId="0" applyNumberFormat="1" applyFont="1" applyFill="1" applyAlignment="1" applyProtection="1">
      <alignment horizontal="center" vertical="center"/>
      <protection locked="0"/>
    </xf>
    <xf numFmtId="49" fontId="86" fillId="2" borderId="6" xfId="0" applyNumberFormat="1" applyFont="1" applyFill="1" applyBorder="1" applyAlignment="1" applyProtection="1">
      <alignment horizontal="left" vertical="center"/>
      <protection locked="0"/>
    </xf>
    <xf numFmtId="49" fontId="86" fillId="2" borderId="9" xfId="0" applyNumberFormat="1" applyFont="1" applyFill="1" applyBorder="1" applyAlignment="1" applyProtection="1">
      <alignment horizontal="left" vertical="center"/>
      <protection locked="0"/>
    </xf>
    <xf numFmtId="49" fontId="31" fillId="2" borderId="0" xfId="0" applyNumberFormat="1" applyFont="1" applyFill="1" applyAlignment="1" applyProtection="1">
      <alignment horizontal="right" vertical="center"/>
      <protection hidden="1"/>
    </xf>
    <xf numFmtId="167" fontId="85" fillId="5" borderId="0" xfId="0" applyNumberFormat="1" applyFont="1" applyFill="1" applyAlignment="1" applyProtection="1">
      <alignment horizontal="left" vertical="center"/>
      <protection locked="0"/>
    </xf>
    <xf numFmtId="167" fontId="85" fillId="5" borderId="0" xfId="0" applyNumberFormat="1" applyFont="1" applyFill="1" applyAlignment="1" applyProtection="1">
      <alignment horizontal="right" vertical="center"/>
      <protection locked="0"/>
    </xf>
    <xf numFmtId="0" fontId="123" fillId="2" borderId="0" xfId="0" applyFont="1" applyFill="1" applyAlignment="1" applyProtection="1">
      <alignment horizontal="right" vertical="center"/>
      <protection hidden="1"/>
    </xf>
    <xf numFmtId="49" fontId="86" fillId="2" borderId="1" xfId="0" applyNumberFormat="1" applyFont="1" applyFill="1" applyBorder="1" applyAlignment="1" applyProtection="1">
      <alignment horizontal="left" vertical="center"/>
      <protection locked="0"/>
    </xf>
    <xf numFmtId="49" fontId="86" fillId="2" borderId="15" xfId="0" applyNumberFormat="1" applyFont="1" applyFill="1" applyBorder="1" applyAlignment="1" applyProtection="1">
      <alignment horizontal="left" vertical="center"/>
      <protection locked="0"/>
    </xf>
    <xf numFmtId="10" fontId="85" fillId="5" borderId="0" xfId="0" applyNumberFormat="1" applyFont="1" applyFill="1" applyAlignment="1" applyProtection="1">
      <alignment horizontal="right" vertical="center"/>
      <protection locked="0"/>
    </xf>
    <xf numFmtId="43" fontId="13" fillId="5" borderId="0" xfId="0" applyNumberFormat="1" applyFont="1" applyFill="1" applyAlignment="1" applyProtection="1">
      <alignment horizontal="right" vertical="center"/>
      <protection hidden="1"/>
    </xf>
    <xf numFmtId="0" fontId="13" fillId="3" borderId="0" xfId="0" applyFont="1" applyFill="1" applyAlignment="1" applyProtection="1">
      <alignment horizontal="right"/>
      <protection hidden="1"/>
    </xf>
    <xf numFmtId="172" fontId="13" fillId="3" borderId="0" xfId="0" applyNumberFormat="1" applyFont="1" applyFill="1" applyAlignment="1" applyProtection="1">
      <alignment horizontal="left"/>
      <protection hidden="1"/>
    </xf>
    <xf numFmtId="0" fontId="26" fillId="5" borderId="0" xfId="0" applyFont="1" applyFill="1" applyAlignment="1" applyProtection="1">
      <alignment horizontal="center"/>
      <protection hidden="1"/>
    </xf>
    <xf numFmtId="0" fontId="108" fillId="5" borderId="39" xfId="0" applyFont="1" applyFill="1" applyBorder="1" applyAlignment="1" applyProtection="1">
      <alignment horizontal="center" vertical="center"/>
      <protection hidden="1"/>
    </xf>
    <xf numFmtId="0" fontId="108" fillId="5" borderId="40" xfId="0" applyFont="1" applyFill="1" applyBorder="1" applyAlignment="1" applyProtection="1">
      <alignment horizontal="center" vertical="center"/>
      <protection hidden="1"/>
    </xf>
    <xf numFmtId="0" fontId="108" fillId="5" borderId="41" xfId="0" applyFont="1" applyFill="1" applyBorder="1" applyAlignment="1" applyProtection="1">
      <alignment horizontal="center" vertical="center"/>
      <protection hidden="1"/>
    </xf>
    <xf numFmtId="43" fontId="85" fillId="5" borderId="0" xfId="0" applyNumberFormat="1" applyFont="1" applyFill="1" applyAlignment="1" applyProtection="1">
      <alignment horizontal="right" vertical="center"/>
      <protection locked="0"/>
    </xf>
    <xf numFmtId="0" fontId="115" fillId="3" borderId="36" xfId="0" applyFont="1" applyFill="1" applyBorder="1" applyAlignment="1" applyProtection="1">
      <alignment horizontal="left"/>
      <protection hidden="1"/>
    </xf>
    <xf numFmtId="0" fontId="115" fillId="3" borderId="0" xfId="0" applyFont="1" applyFill="1" applyAlignment="1" applyProtection="1">
      <alignment horizontal="left"/>
      <protection hidden="1"/>
    </xf>
    <xf numFmtId="0" fontId="115" fillId="3" borderId="37" xfId="0" applyFont="1" applyFill="1" applyBorder="1" applyAlignment="1" applyProtection="1">
      <alignment horizontal="left"/>
      <protection hidden="1"/>
    </xf>
    <xf numFmtId="49" fontId="115" fillId="3" borderId="36" xfId="0" applyNumberFormat="1" applyFont="1" applyFill="1" applyBorder="1" applyAlignment="1" applyProtection="1">
      <alignment horizontal="left"/>
      <protection hidden="1"/>
    </xf>
    <xf numFmtId="49" fontId="115" fillId="3" borderId="0" xfId="0" applyNumberFormat="1" applyFont="1" applyFill="1" applyAlignment="1" applyProtection="1">
      <alignment horizontal="left"/>
      <protection hidden="1"/>
    </xf>
    <xf numFmtId="49" fontId="115" fillId="3" borderId="37" xfId="0" applyNumberFormat="1" applyFont="1" applyFill="1" applyBorder="1" applyAlignment="1" applyProtection="1">
      <alignment horizontal="left"/>
      <protection hidden="1"/>
    </xf>
    <xf numFmtId="0" fontId="85" fillId="5" borderId="0" xfId="0" applyFont="1" applyFill="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166" fontId="85" fillId="5" borderId="0" xfId="0" applyNumberFormat="1" applyFont="1" applyFill="1" applyAlignment="1" applyProtection="1">
      <alignment horizontal="left" vertical="center"/>
      <protection locked="0"/>
    </xf>
    <xf numFmtId="166" fontId="85" fillId="5" borderId="37" xfId="0" applyNumberFormat="1" applyFont="1" applyFill="1" applyBorder="1" applyAlignment="1" applyProtection="1">
      <alignment horizontal="left" vertical="center"/>
      <protection locked="0"/>
    </xf>
    <xf numFmtId="43" fontId="62" fillId="5" borderId="0" xfId="0" applyNumberFormat="1" applyFont="1" applyFill="1" applyAlignment="1" applyProtection="1">
      <alignment horizontal="right" vertical="center"/>
      <protection hidden="1"/>
    </xf>
    <xf numFmtId="0" fontId="82" fillId="3" borderId="7" xfId="0" applyFont="1" applyFill="1" applyBorder="1" applyAlignment="1">
      <alignment horizontal="center"/>
    </xf>
    <xf numFmtId="0" fontId="82" fillId="3" borderId="17" xfId="0" applyFont="1" applyFill="1" applyBorder="1" applyAlignment="1">
      <alignment horizontal="center"/>
    </xf>
    <xf numFmtId="0" fontId="82" fillId="3" borderId="8" xfId="0" applyFont="1" applyFill="1" applyBorder="1" applyAlignment="1">
      <alignment horizontal="center"/>
    </xf>
    <xf numFmtId="0" fontId="20" fillId="5" borderId="39" xfId="0" applyFont="1" applyFill="1" applyBorder="1" applyAlignment="1">
      <alignment horizontal="left" vertical="center" wrapText="1"/>
    </xf>
    <xf numFmtId="0" fontId="105" fillId="5" borderId="40" xfId="0" applyFont="1" applyFill="1" applyBorder="1" applyAlignment="1">
      <alignment horizontal="left" vertical="center" wrapText="1"/>
    </xf>
    <xf numFmtId="0" fontId="105" fillId="5" borderId="41" xfId="0" applyFont="1" applyFill="1" applyBorder="1" applyAlignment="1">
      <alignment horizontal="left" vertical="center" wrapText="1"/>
    </xf>
    <xf numFmtId="0" fontId="109" fillId="5" borderId="39" xfId="0" applyFont="1" applyFill="1" applyBorder="1" applyAlignment="1">
      <alignment horizontal="center" vertical="center" wrapText="1"/>
    </xf>
    <xf numFmtId="0" fontId="109" fillId="5" borderId="40" xfId="0" applyFont="1" applyFill="1" applyBorder="1" applyAlignment="1">
      <alignment horizontal="center" vertical="center" wrapText="1"/>
    </xf>
    <xf numFmtId="0" fontId="109" fillId="5" borderId="41" xfId="0" applyFont="1" applyFill="1" applyBorder="1" applyAlignment="1">
      <alignment horizontal="center" vertical="center" wrapText="1"/>
    </xf>
    <xf numFmtId="0" fontId="45" fillId="2" borderId="0" xfId="0" applyFont="1" applyFill="1" applyAlignment="1">
      <alignment horizontal="left" wrapText="1"/>
    </xf>
    <xf numFmtId="0" fontId="29" fillId="5" borderId="39" xfId="0" applyFont="1" applyFill="1" applyBorder="1" applyAlignment="1">
      <alignment horizontal="left" wrapText="1"/>
    </xf>
    <xf numFmtId="0" fontId="29" fillId="5" borderId="40" xfId="0" applyFont="1" applyFill="1" applyBorder="1" applyAlignment="1">
      <alignment horizontal="left" wrapText="1"/>
    </xf>
    <xf numFmtId="0" fontId="29" fillId="5" borderId="41" xfId="0" applyFont="1" applyFill="1" applyBorder="1" applyAlignment="1">
      <alignment horizontal="left" wrapText="1"/>
    </xf>
    <xf numFmtId="0" fontId="61" fillId="2" borderId="7" xfId="0" applyFont="1" applyFill="1" applyBorder="1" applyAlignment="1">
      <alignment horizontal="center"/>
    </xf>
    <xf numFmtId="0" fontId="61" fillId="2" borderId="17" xfId="0" applyFont="1" applyFill="1" applyBorder="1" applyAlignment="1">
      <alignment horizontal="center"/>
    </xf>
    <xf numFmtId="0" fontId="61" fillId="2" borderId="8" xfId="0" applyFont="1" applyFill="1" applyBorder="1" applyAlignment="1">
      <alignment horizontal="center"/>
    </xf>
    <xf numFmtId="0" fontId="104" fillId="5" borderId="58" xfId="0" applyFont="1" applyFill="1" applyBorder="1" applyAlignment="1">
      <alignment horizontal="left"/>
    </xf>
    <xf numFmtId="0" fontId="104" fillId="5" borderId="59" xfId="0" applyFont="1" applyFill="1" applyBorder="1" applyAlignment="1">
      <alignment horizontal="left"/>
    </xf>
    <xf numFmtId="0" fontId="1" fillId="5" borderId="42" xfId="0" applyFont="1" applyFill="1" applyBorder="1" applyAlignment="1">
      <alignment horizontal="left" wrapText="1"/>
    </xf>
    <xf numFmtId="0" fontId="1" fillId="5" borderId="44" xfId="0" applyFont="1" applyFill="1" applyBorder="1" applyAlignment="1">
      <alignment horizontal="left" wrapText="1"/>
    </xf>
    <xf numFmtId="0" fontId="1" fillId="5" borderId="62" xfId="0" applyFont="1" applyFill="1" applyBorder="1" applyAlignment="1">
      <alignment horizontal="left" wrapText="1"/>
    </xf>
    <xf numFmtId="0" fontId="1" fillId="5" borderId="63"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10" fillId="2" borderId="16" xfId="0" applyFont="1" applyFill="1" applyBorder="1" applyAlignment="1">
      <alignment horizontal="left"/>
    </xf>
    <xf numFmtId="0" fontId="1" fillId="5" borderId="64" xfId="0" applyFont="1" applyFill="1" applyBorder="1" applyAlignment="1">
      <alignment horizontal="left" vertical="top" wrapText="1"/>
    </xf>
    <xf numFmtId="0" fontId="1" fillId="5" borderId="65" xfId="0" applyFont="1" applyFill="1" applyBorder="1" applyAlignment="1">
      <alignment horizontal="left" vertical="top" wrapText="1"/>
    </xf>
    <xf numFmtId="0" fontId="1" fillId="5" borderId="66" xfId="0" applyFont="1" applyFill="1" applyBorder="1" applyAlignment="1">
      <alignment horizontal="left" vertical="top" wrapText="1"/>
    </xf>
    <xf numFmtId="0" fontId="1" fillId="5" borderId="60" xfId="0" applyFont="1" applyFill="1" applyBorder="1" applyAlignment="1">
      <alignment horizontal="left"/>
    </xf>
    <xf numFmtId="0" fontId="1" fillId="5" borderId="61" xfId="0" applyFont="1" applyFill="1" applyBorder="1" applyAlignment="1">
      <alignment horizontal="left"/>
    </xf>
    <xf numFmtId="0" fontId="103" fillId="2" borderId="67" xfId="0" applyFont="1" applyFill="1" applyBorder="1" applyAlignment="1">
      <alignment horizontal="right"/>
    </xf>
    <xf numFmtId="0" fontId="27" fillId="2" borderId="1" xfId="0" applyFont="1" applyFill="1" applyBorder="1" applyAlignment="1">
      <alignment horizontal="right"/>
    </xf>
    <xf numFmtId="174" fontId="81" fillId="2" borderId="0" xfId="0" applyNumberFormat="1" applyFont="1" applyFill="1" applyProtection="1">
      <protection hidden="1"/>
    </xf>
  </cellXfs>
  <cellStyles count="4">
    <cellStyle name="Link" xfId="2" builtinId="8"/>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fuer-die-angestellten/unfallversicherung/" TargetMode="External"/><Relationship Id="rId7" Type="http://schemas.openxmlformats.org/officeDocument/2006/relationships/hyperlink" Target="https://www.luzernerbauern.ch/fileadmin/luzernerbauern/dienstleistungen/personaldienstleistung/2024/2024_Arbeitsverhaelnis-Richtloehne_LU-01.pdf" TargetMode="External"/><Relationship Id="rId2" Type="http://schemas.openxmlformats.org/officeDocument/2006/relationships/hyperlink" Target="https://www.agrisano.ch/de/angebot/globalversicherungfuer-die-angestellten/berufliche-vorsorge/" TargetMode="External"/><Relationship Id="rId1" Type="http://schemas.openxmlformats.org/officeDocument/2006/relationships/hyperlink" Target="https://www.agrisano.ch/de/angebot/globalversicherungfuer-die-angestellten/krankentaggeld/" TargetMode="External"/><Relationship Id="rId6" Type="http://schemas.openxmlformats.org/officeDocument/2006/relationships/hyperlink" Target="https://www.luzernerbauern.ch/dienstleistungen/personaldienstleistungen.html" TargetMode="External"/><Relationship Id="rId11" Type="http://schemas.openxmlformats.org/officeDocument/2006/relationships/comments" Target="../comments1.xml"/><Relationship Id="rId5" Type="http://schemas.openxmlformats.org/officeDocument/2006/relationships/hyperlink" Target="https://steuern.lu.ch/natuerlichepersonen/quellensteuer/quellensteuer_tarife" TargetMode="External"/><Relationship Id="rId10" Type="http://schemas.openxmlformats.org/officeDocument/2006/relationships/vmlDrawing" Target="../drawings/vmlDrawing1.vml"/><Relationship Id="rId4" Type="http://schemas.openxmlformats.org/officeDocument/2006/relationships/hyperlink" Target="https://www.agrisano.ch/de/angebot/globalversicherungfuer-die-angestellten/privathaftpflicht/"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5F8-EEB9-43AF-8998-8FB8CA435BAE}">
  <sheetPr>
    <tabColor theme="6" tint="0.39997558519241921"/>
  </sheetPr>
  <dimension ref="A1:AE11465"/>
  <sheetViews>
    <sheetView tabSelected="1" topLeftCell="A16" zoomScale="115" zoomScaleNormal="115" workbookViewId="0">
      <selection activeCell="O35" sqref="O35"/>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8" width="11.42578125" style="4"/>
    <col min="29" max="16384" width="11.42578125" style="2"/>
  </cols>
  <sheetData>
    <row r="1" spans="1:28" ht="12.75" hidden="1" customHeight="1" x14ac:dyDescent="0.2"/>
    <row r="2" spans="1:28" s="224" customFormat="1" ht="19.5" customHeight="1" thickBot="1" x14ac:dyDescent="0.3">
      <c r="A2" s="400" t="s">
        <v>157</v>
      </c>
      <c r="B2" s="401"/>
      <c r="C2" s="401"/>
      <c r="D2" s="401"/>
      <c r="E2" s="401"/>
      <c r="F2" s="401"/>
      <c r="G2" s="401"/>
      <c r="H2" s="401"/>
      <c r="I2" s="401"/>
      <c r="J2" s="401"/>
      <c r="K2" s="401"/>
      <c r="L2" s="401"/>
      <c r="M2" s="402"/>
      <c r="N2" s="220"/>
      <c r="O2" s="220"/>
      <c r="P2" s="220"/>
      <c r="Q2" s="221"/>
      <c r="R2" s="221"/>
      <c r="S2" s="222"/>
      <c r="T2" s="222"/>
      <c r="U2" s="223"/>
      <c r="V2" s="220"/>
      <c r="W2" s="220"/>
      <c r="X2" s="220"/>
      <c r="Y2" s="220"/>
      <c r="Z2" s="220"/>
      <c r="AA2" s="220"/>
      <c r="AB2" s="220"/>
    </row>
    <row r="3" spans="1:28" s="1" customFormat="1" ht="9" customHeight="1" x14ac:dyDescent="0.2">
      <c r="A3" s="348" t="s">
        <v>31</v>
      </c>
      <c r="B3" s="9"/>
      <c r="C3" s="9"/>
      <c r="D3" s="9"/>
      <c r="E3" s="5"/>
      <c r="F3" s="5"/>
      <c r="G3" s="6"/>
      <c r="H3" s="6"/>
      <c r="I3" s="6"/>
      <c r="J3" s="6"/>
      <c r="K3" s="6"/>
      <c r="L3" s="6"/>
      <c r="M3" s="6"/>
      <c r="N3" s="4"/>
      <c r="O3" s="4"/>
      <c r="P3" s="4"/>
      <c r="Q3" s="12"/>
      <c r="R3" s="12"/>
      <c r="S3" s="10"/>
      <c r="T3" s="10"/>
      <c r="U3" s="11"/>
      <c r="V3" s="4"/>
      <c r="W3" s="4"/>
      <c r="X3" s="4"/>
      <c r="Y3" s="4"/>
      <c r="Z3" s="4"/>
      <c r="AA3" s="4"/>
      <c r="AB3" s="4"/>
    </row>
    <row r="4" spans="1:28" s="1" customFormat="1" ht="1.5" customHeight="1" x14ac:dyDescent="0.2">
      <c r="A4" s="348"/>
      <c r="B4" s="9"/>
      <c r="C4" s="9"/>
      <c r="D4" s="9"/>
      <c r="E4" s="5"/>
      <c r="F4" s="5"/>
      <c r="G4" s="6"/>
      <c r="H4" s="6"/>
      <c r="I4" s="6"/>
      <c r="J4" s="6"/>
      <c r="K4" s="6"/>
      <c r="L4" s="6"/>
      <c r="M4" s="6"/>
      <c r="N4" s="4"/>
      <c r="O4" s="4"/>
      <c r="P4" s="4"/>
      <c r="Q4" s="12"/>
      <c r="R4" s="12"/>
      <c r="S4" s="10"/>
      <c r="T4" s="10"/>
      <c r="U4" s="11"/>
      <c r="V4" s="4"/>
      <c r="W4" s="4"/>
      <c r="X4" s="4"/>
      <c r="Y4" s="4"/>
      <c r="Z4" s="4"/>
      <c r="AA4" s="4"/>
      <c r="AB4" s="4"/>
    </row>
    <row r="5" spans="1:28" s="242" customFormat="1" ht="8.25" x14ac:dyDescent="0.15">
      <c r="A5" s="348"/>
      <c r="B5" s="240"/>
      <c r="C5" s="240"/>
      <c r="D5" s="240"/>
      <c r="E5" s="404" t="s">
        <v>111</v>
      </c>
      <c r="F5" s="405"/>
      <c r="G5" s="406"/>
      <c r="H5" s="407" t="s">
        <v>112</v>
      </c>
      <c r="I5" s="408"/>
      <c r="J5" s="408"/>
      <c r="K5" s="409"/>
      <c r="L5" s="241" t="s">
        <v>113</v>
      </c>
      <c r="M5" s="241" t="s">
        <v>114</v>
      </c>
      <c r="Q5" s="243"/>
      <c r="R5" s="243"/>
      <c r="S5" s="244"/>
      <c r="T5" s="244"/>
      <c r="U5" s="245"/>
    </row>
    <row r="6" spans="1:28" s="1" customFormat="1" x14ac:dyDescent="0.2">
      <c r="A6" s="348"/>
      <c r="B6" s="389" t="s">
        <v>44</v>
      </c>
      <c r="C6" s="389"/>
      <c r="D6" s="389"/>
      <c r="E6" s="410" t="s">
        <v>50</v>
      </c>
      <c r="F6" s="410"/>
      <c r="G6" s="410"/>
      <c r="H6" s="410" t="s">
        <v>107</v>
      </c>
      <c r="I6" s="410"/>
      <c r="J6" s="410"/>
      <c r="K6" s="410"/>
      <c r="L6" s="231" t="s">
        <v>108</v>
      </c>
      <c r="M6" s="234" t="s">
        <v>109</v>
      </c>
      <c r="N6" s="4"/>
      <c r="O6" s="252" t="s">
        <v>135</v>
      </c>
      <c r="P6" s="382" t="s">
        <v>138</v>
      </c>
      <c r="Q6" s="382"/>
      <c r="R6" s="382"/>
      <c r="S6" s="382"/>
      <c r="T6" s="382"/>
      <c r="U6" s="382"/>
      <c r="V6" s="4"/>
      <c r="W6" s="4"/>
      <c r="X6" s="4"/>
      <c r="Y6" s="4"/>
      <c r="Z6" s="4"/>
      <c r="AA6" s="4"/>
      <c r="AB6" s="4"/>
    </row>
    <row r="7" spans="1:28" s="1" customFormat="1" ht="1.5" customHeight="1" x14ac:dyDescent="0.2">
      <c r="A7" s="348"/>
      <c r="B7" s="206"/>
      <c r="C7" s="206"/>
      <c r="D7" s="206"/>
      <c r="E7" s="169"/>
      <c r="F7" s="169"/>
      <c r="G7" s="170"/>
      <c r="H7" s="170"/>
      <c r="I7" s="170"/>
      <c r="J7" s="170"/>
      <c r="K7" s="170"/>
      <c r="L7" s="170"/>
      <c r="M7" s="170"/>
      <c r="N7" s="4"/>
      <c r="O7" s="4"/>
      <c r="P7" s="4"/>
      <c r="Q7" s="12"/>
      <c r="R7" s="12"/>
      <c r="S7" s="10"/>
      <c r="T7" s="10"/>
      <c r="U7" s="11"/>
      <c r="V7" s="4"/>
      <c r="W7" s="4"/>
      <c r="X7" s="4"/>
      <c r="Y7" s="4"/>
      <c r="Z7" s="4"/>
      <c r="AA7" s="4"/>
      <c r="AB7" s="4"/>
    </row>
    <row r="8" spans="1:28" s="242" customFormat="1" ht="8.25" x14ac:dyDescent="0.15">
      <c r="A8" s="348"/>
      <c r="B8" s="240"/>
      <c r="C8" s="240"/>
      <c r="D8" s="240"/>
      <c r="E8" s="404" t="s">
        <v>111</v>
      </c>
      <c r="F8" s="405"/>
      <c r="G8" s="406"/>
      <c r="H8" s="407" t="s">
        <v>115</v>
      </c>
      <c r="I8" s="408"/>
      <c r="J8" s="409"/>
      <c r="K8" s="246"/>
      <c r="L8" s="247"/>
      <c r="M8" s="247"/>
      <c r="Q8" s="243"/>
      <c r="R8" s="243"/>
      <c r="S8" s="244"/>
      <c r="T8" s="244"/>
      <c r="U8" s="245"/>
    </row>
    <row r="9" spans="1:28" s="1" customFormat="1" x14ac:dyDescent="0.2">
      <c r="A9" s="348"/>
      <c r="B9" s="389" t="s">
        <v>43</v>
      </c>
      <c r="C9" s="389"/>
      <c r="D9" s="389"/>
      <c r="E9" s="410" t="s">
        <v>50</v>
      </c>
      <c r="F9" s="410"/>
      <c r="G9" s="410"/>
      <c r="H9" s="410"/>
      <c r="I9" s="410"/>
      <c r="J9" s="411"/>
      <c r="K9" s="389" t="s">
        <v>38</v>
      </c>
      <c r="L9" s="389"/>
      <c r="M9" s="235">
        <v>35796</v>
      </c>
      <c r="N9" s="4"/>
      <c r="O9" s="252" t="s">
        <v>155</v>
      </c>
      <c r="P9" s="382" t="s">
        <v>139</v>
      </c>
      <c r="Q9" s="382"/>
      <c r="R9" s="382"/>
      <c r="S9" s="382"/>
      <c r="T9" s="382"/>
      <c r="U9" s="382"/>
      <c r="V9" s="226">
        <v>33238</v>
      </c>
      <c r="W9" s="226">
        <v>33239</v>
      </c>
      <c r="X9" s="4"/>
      <c r="Y9" s="4"/>
      <c r="Z9" s="4"/>
      <c r="AA9" s="4"/>
      <c r="AB9" s="4"/>
    </row>
    <row r="10" spans="1:28" s="1" customFormat="1" ht="1.5" customHeight="1" x14ac:dyDescent="0.2">
      <c r="A10" s="348"/>
      <c r="B10" s="206"/>
      <c r="C10" s="206"/>
      <c r="D10" s="206"/>
      <c r="E10" s="171"/>
      <c r="F10" s="171"/>
      <c r="G10" s="170"/>
      <c r="H10" s="172"/>
      <c r="I10" s="172"/>
      <c r="J10" s="172"/>
      <c r="K10" s="173"/>
      <c r="L10" s="173"/>
      <c r="M10" s="174"/>
      <c r="N10" s="4"/>
      <c r="O10" s="4"/>
      <c r="P10" s="4"/>
      <c r="Q10" s="12"/>
      <c r="R10" s="12"/>
      <c r="S10" s="10"/>
      <c r="T10" s="10"/>
      <c r="U10" s="11"/>
      <c r="V10" s="219"/>
      <c r="W10" s="219"/>
      <c r="X10" s="4"/>
      <c r="Y10" s="4"/>
      <c r="Z10" s="4"/>
      <c r="AA10" s="4"/>
      <c r="AB10" s="4"/>
    </row>
    <row r="11" spans="1:28" s="1" customFormat="1" x14ac:dyDescent="0.2">
      <c r="A11" s="348"/>
      <c r="B11" s="389" t="s">
        <v>42</v>
      </c>
      <c r="C11" s="389"/>
      <c r="D11" s="389"/>
      <c r="E11" s="412" t="s">
        <v>51</v>
      </c>
      <c r="F11" s="412"/>
      <c r="G11" s="412"/>
      <c r="H11" s="412"/>
      <c r="I11" s="412"/>
      <c r="J11" s="413"/>
      <c r="K11" s="177"/>
      <c r="L11" s="233" t="s">
        <v>116</v>
      </c>
      <c r="M11" s="238">
        <f>SUM(Abzüge!D12)</f>
        <v>5.2999999999999999E-2</v>
      </c>
      <c r="N11" s="4"/>
      <c r="O11" s="4"/>
      <c r="P11" s="4"/>
      <c r="Q11" s="12"/>
      <c r="R11" s="12"/>
      <c r="S11" s="10"/>
      <c r="T11" s="10"/>
      <c r="U11" s="11"/>
      <c r="V11" s="227">
        <f>SUM(M33)</f>
        <v>0</v>
      </c>
      <c r="W11" s="227"/>
      <c r="X11" s="4"/>
      <c r="Y11" s="4"/>
      <c r="Z11" s="4"/>
      <c r="AA11" s="4"/>
      <c r="AB11" s="4"/>
    </row>
    <row r="12" spans="1:28" s="1" customFormat="1" ht="1.5" customHeight="1" x14ac:dyDescent="0.2">
      <c r="A12" s="348"/>
      <c r="B12" s="206"/>
      <c r="C12" s="206"/>
      <c r="D12" s="206"/>
      <c r="E12" s="171"/>
      <c r="F12" s="171"/>
      <c r="G12" s="170"/>
      <c r="H12" s="172"/>
      <c r="I12" s="172"/>
      <c r="J12" s="172"/>
      <c r="K12" s="177"/>
      <c r="L12" s="177"/>
      <c r="M12" s="178"/>
      <c r="N12" s="4"/>
      <c r="O12" s="4"/>
      <c r="P12" s="4"/>
      <c r="Q12" s="12"/>
      <c r="R12" s="12"/>
      <c r="S12" s="10"/>
      <c r="T12" s="10"/>
      <c r="U12" s="11"/>
      <c r="V12" s="228"/>
      <c r="W12" s="228"/>
      <c r="X12" s="4"/>
      <c r="Y12" s="4"/>
      <c r="Z12" s="4"/>
      <c r="AA12" s="4"/>
      <c r="AB12" s="4"/>
    </row>
    <row r="13" spans="1:28" s="1" customFormat="1" x14ac:dyDescent="0.2">
      <c r="A13" s="348"/>
      <c r="B13" s="389" t="s">
        <v>41</v>
      </c>
      <c r="C13" s="389"/>
      <c r="D13" s="389"/>
      <c r="E13" s="390">
        <v>43830</v>
      </c>
      <c r="F13" s="390"/>
      <c r="G13" s="307" t="s">
        <v>9</v>
      </c>
      <c r="H13" s="391">
        <v>43860</v>
      </c>
      <c r="I13" s="391"/>
      <c r="J13" s="389" t="s">
        <v>91</v>
      </c>
      <c r="K13" s="389"/>
      <c r="L13" s="389"/>
      <c r="M13" s="238">
        <f>SUM(Abzüge!D13)</f>
        <v>1.0999999999999999E-2</v>
      </c>
      <c r="N13" s="4"/>
      <c r="O13" s="4"/>
      <c r="P13" s="4"/>
      <c r="Q13" s="12"/>
      <c r="R13" s="12"/>
      <c r="S13" s="10"/>
      <c r="T13" s="10"/>
      <c r="U13" s="13"/>
      <c r="V13" s="228">
        <f>SUM(Abzüge!B23)</f>
        <v>2143.75</v>
      </c>
      <c r="W13" s="228"/>
      <c r="X13" s="4"/>
      <c r="Y13" s="4"/>
      <c r="Z13" s="4"/>
      <c r="AA13" s="4"/>
      <c r="AB13" s="4"/>
    </row>
    <row r="14" spans="1:28" ht="1.5" customHeight="1" x14ac:dyDescent="0.2">
      <c r="A14" s="348"/>
      <c r="B14" s="206"/>
      <c r="C14" s="206"/>
      <c r="D14" s="206"/>
      <c r="E14" s="175"/>
      <c r="F14" s="175"/>
      <c r="G14" s="18"/>
      <c r="H14" s="176" t="s">
        <v>158</v>
      </c>
      <c r="I14" s="176"/>
      <c r="J14" s="176"/>
      <c r="K14" s="206"/>
      <c r="L14" s="206"/>
      <c r="M14" s="178"/>
      <c r="V14" s="228"/>
      <c r="W14" s="228"/>
    </row>
    <row r="15" spans="1:28" ht="12.75" customHeight="1" x14ac:dyDescent="0.2">
      <c r="A15" s="348"/>
      <c r="B15" s="389" t="s">
        <v>117</v>
      </c>
      <c r="C15" s="389"/>
      <c r="D15" s="389"/>
      <c r="E15" s="403">
        <v>0</v>
      </c>
      <c r="F15" s="403"/>
      <c r="G15" s="389" t="s">
        <v>103</v>
      </c>
      <c r="H15" s="389"/>
      <c r="I15" s="308">
        <f>SUM(L61)</f>
        <v>1</v>
      </c>
      <c r="J15" s="389" t="s">
        <v>54</v>
      </c>
      <c r="K15" s="389"/>
      <c r="L15" s="389"/>
      <c r="M15" s="236">
        <v>0</v>
      </c>
      <c r="P15" s="196"/>
      <c r="Q15" s="197"/>
      <c r="R15" s="198"/>
      <c r="S15" s="198"/>
      <c r="T15" s="199"/>
      <c r="U15" s="198"/>
      <c r="V15" s="228">
        <f>IF(V13&gt;V11,0,IF(V13&lt;V11,V11-V13))</f>
        <v>0</v>
      </c>
      <c r="W15" s="228"/>
    </row>
    <row r="16" spans="1:28" ht="1.5" customHeight="1" x14ac:dyDescent="0.2">
      <c r="A16" s="348"/>
      <c r="B16" s="206"/>
      <c r="C16" s="206"/>
      <c r="D16" s="206"/>
      <c r="E16" s="18"/>
      <c r="F16" s="18"/>
      <c r="G16" s="18"/>
      <c r="H16" s="179"/>
      <c r="I16" s="179"/>
      <c r="J16" s="179"/>
      <c r="K16" s="206"/>
      <c r="L16" s="206"/>
      <c r="M16" s="178"/>
      <c r="P16" s="196"/>
      <c r="Q16" s="197"/>
      <c r="R16" s="197"/>
      <c r="S16" s="200"/>
      <c r="T16" s="199"/>
      <c r="U16" s="200"/>
      <c r="V16" s="228"/>
      <c r="W16" s="228"/>
    </row>
    <row r="17" spans="1:28" s="1" customFormat="1" ht="11.25" customHeight="1" x14ac:dyDescent="0.2">
      <c r="A17" s="348"/>
      <c r="B17" s="218"/>
      <c r="C17" s="353" t="s">
        <v>105</v>
      </c>
      <c r="D17" s="353"/>
      <c r="E17" s="414">
        <f>ROUND((E15*I15)*20,0)/20</f>
        <v>0</v>
      </c>
      <c r="F17" s="414"/>
      <c r="G17" s="392" t="s">
        <v>127</v>
      </c>
      <c r="H17" s="392"/>
      <c r="I17" s="392"/>
      <c r="K17" s="206"/>
      <c r="L17" s="206" t="s">
        <v>77</v>
      </c>
      <c r="M17" s="237">
        <f>SUM(Abzüge!D17)</f>
        <v>3.2499999999999999E-3</v>
      </c>
      <c r="N17" s="21"/>
      <c r="O17" s="253" t="s">
        <v>83</v>
      </c>
      <c r="P17" s="382" t="s">
        <v>140</v>
      </c>
      <c r="Q17" s="382"/>
      <c r="R17" s="382"/>
      <c r="S17" s="382"/>
      <c r="T17" s="382"/>
      <c r="U17" s="382"/>
      <c r="V17" s="228">
        <f>SUM(V15*1%)</f>
        <v>0</v>
      </c>
      <c r="W17" s="228"/>
      <c r="X17" s="4"/>
      <c r="Y17" s="4"/>
      <c r="Z17" s="4"/>
      <c r="AA17" s="4"/>
      <c r="AB17" s="4"/>
    </row>
    <row r="18" spans="1:28" s="1" customFormat="1" ht="1.5" customHeight="1" x14ac:dyDescent="0.2">
      <c r="A18" s="348"/>
      <c r="B18" s="206"/>
      <c r="C18" s="206"/>
      <c r="D18" s="206"/>
      <c r="E18" s="180"/>
      <c r="F18" s="180"/>
      <c r="G18" s="18"/>
      <c r="H18" s="179"/>
      <c r="I18" s="179"/>
      <c r="K18" s="206"/>
      <c r="L18" s="179"/>
      <c r="M18" s="18"/>
      <c r="N18" s="4"/>
      <c r="O18" s="4"/>
      <c r="P18" s="196"/>
      <c r="Q18" s="197"/>
      <c r="R18" s="197"/>
      <c r="S18" s="199"/>
      <c r="T18" s="199"/>
      <c r="U18" s="201"/>
      <c r="V18" s="228"/>
      <c r="W18" s="228"/>
      <c r="X18" s="4"/>
      <c r="Y18" s="4"/>
      <c r="Z18" s="4"/>
      <c r="AA18" s="4"/>
      <c r="AB18" s="4"/>
    </row>
    <row r="19" spans="1:28" s="1" customFormat="1" ht="11.25" customHeight="1" x14ac:dyDescent="0.2">
      <c r="A19" s="348"/>
      <c r="B19" s="389" t="s">
        <v>39</v>
      </c>
      <c r="C19" s="389"/>
      <c r="D19" s="389"/>
      <c r="E19" s="396">
        <f>SUM(E17-E21)</f>
        <v>0</v>
      </c>
      <c r="F19" s="396"/>
      <c r="G19" s="389" t="s">
        <v>146</v>
      </c>
      <c r="H19" s="389"/>
      <c r="I19" s="184">
        <v>0</v>
      </c>
      <c r="J19" s="181">
        <f>SUM(I19*Abzüge!D4)</f>
        <v>0</v>
      </c>
      <c r="K19" s="206"/>
      <c r="L19" s="206" t="s">
        <v>37</v>
      </c>
      <c r="M19" s="295">
        <v>0</v>
      </c>
      <c r="N19" s="4"/>
      <c r="O19" s="252" t="s">
        <v>84</v>
      </c>
      <c r="P19" s="382" t="s">
        <v>141</v>
      </c>
      <c r="Q19" s="382"/>
      <c r="R19" s="382"/>
      <c r="S19" s="382"/>
      <c r="T19" s="382"/>
      <c r="U19" s="382"/>
      <c r="V19" s="229">
        <f>IF(V17=0,0,IF(V17&gt;0,0.3/V17))</f>
        <v>0</v>
      </c>
      <c r="W19" s="230">
        <v>8.0000000000000002E-3</v>
      </c>
      <c r="X19" s="4"/>
      <c r="Y19" s="4"/>
      <c r="Z19" s="4"/>
      <c r="AA19" s="4"/>
      <c r="AB19" s="4"/>
    </row>
    <row r="20" spans="1:28" s="1" customFormat="1" ht="1.5" customHeight="1" x14ac:dyDescent="0.2">
      <c r="A20" s="348"/>
      <c r="B20" s="206"/>
      <c r="C20" s="206"/>
      <c r="D20" s="206"/>
      <c r="E20" s="180"/>
      <c r="F20" s="180"/>
      <c r="G20" s="18"/>
      <c r="H20" s="176"/>
      <c r="I20" s="176"/>
      <c r="J20" s="176"/>
      <c r="K20" s="177"/>
      <c r="L20" s="206"/>
      <c r="M20" s="18"/>
      <c r="N20" s="4"/>
      <c r="O20" s="4"/>
      <c r="P20" s="196"/>
      <c r="Q20" s="202"/>
      <c r="R20" s="197"/>
      <c r="S20" s="199"/>
      <c r="T20" s="199"/>
      <c r="U20" s="201"/>
      <c r="V20" s="229"/>
      <c r="W20" s="228"/>
      <c r="X20" s="4"/>
      <c r="Y20" s="4"/>
      <c r="Z20" s="4"/>
      <c r="AA20" s="4"/>
      <c r="AB20" s="4"/>
    </row>
    <row r="21" spans="1:28" s="1" customFormat="1" ht="11.25" customHeight="1" x14ac:dyDescent="0.2">
      <c r="A21" s="348"/>
      <c r="B21" s="389" t="s">
        <v>40</v>
      </c>
      <c r="C21" s="389"/>
      <c r="D21" s="389"/>
      <c r="E21" s="414">
        <f>SUM(J19,J21,J23,J25,I27)</f>
        <v>0</v>
      </c>
      <c r="F21" s="414"/>
      <c r="G21" s="389" t="s">
        <v>128</v>
      </c>
      <c r="H21" s="389"/>
      <c r="I21" s="184">
        <v>0</v>
      </c>
      <c r="J21" s="181">
        <f>SUM(I21*Abzüge!D6)</f>
        <v>0</v>
      </c>
      <c r="L21" s="206" t="s">
        <v>36</v>
      </c>
      <c r="M21" s="237">
        <f>SUM(Abzüge!D16)</f>
        <v>1.6070000000000001E-2</v>
      </c>
      <c r="N21" s="4"/>
      <c r="O21" s="252" t="s">
        <v>85</v>
      </c>
      <c r="P21" s="382" t="s">
        <v>142</v>
      </c>
      <c r="Q21" s="382"/>
      <c r="R21" s="382"/>
      <c r="S21" s="382"/>
      <c r="T21" s="382"/>
      <c r="U21" s="382"/>
      <c r="V21" s="229">
        <f>IF(M9&gt;V9,W19,IF(M9&lt;W9,W21))</f>
        <v>8.0000000000000002E-3</v>
      </c>
      <c r="W21" s="230">
        <v>1.4E-2</v>
      </c>
      <c r="X21" s="4"/>
      <c r="Y21" s="4"/>
      <c r="Z21" s="4"/>
      <c r="AA21" s="4"/>
      <c r="AB21" s="4"/>
    </row>
    <row r="22" spans="1:28" s="1" customFormat="1" ht="1.5" customHeight="1" x14ac:dyDescent="0.2">
      <c r="A22" s="348"/>
      <c r="B22" s="206"/>
      <c r="C22" s="206"/>
      <c r="D22" s="206"/>
      <c r="E22" s="182"/>
      <c r="F22" s="182"/>
      <c r="G22" s="18"/>
      <c r="H22" s="176"/>
      <c r="I22" s="176"/>
      <c r="J22" s="176"/>
      <c r="L22" s="177"/>
      <c r="M22" s="178"/>
      <c r="N22" s="4"/>
      <c r="O22" s="4"/>
      <c r="P22" s="196"/>
      <c r="Q22" s="202"/>
      <c r="R22" s="197"/>
      <c r="S22" s="199"/>
      <c r="T22" s="199"/>
      <c r="U22" s="201"/>
      <c r="V22" s="229"/>
      <c r="W22" s="228"/>
      <c r="X22" s="4"/>
      <c r="Y22" s="4"/>
      <c r="Z22" s="4"/>
      <c r="AA22" s="4"/>
      <c r="AB22" s="4"/>
    </row>
    <row r="23" spans="1:28" s="1" customFormat="1" ht="11.25" customHeight="1" x14ac:dyDescent="0.2">
      <c r="A23" s="348"/>
      <c r="B23" s="389" t="s">
        <v>104</v>
      </c>
      <c r="C23" s="389"/>
      <c r="D23" s="389"/>
      <c r="E23" s="395">
        <v>8.3299999999999999E-2</v>
      </c>
      <c r="F23" s="395"/>
      <c r="G23" s="389" t="s">
        <v>129</v>
      </c>
      <c r="H23" s="389"/>
      <c r="I23" s="184">
        <v>0</v>
      </c>
      <c r="J23" s="181">
        <f>SUM(I23*Abzüge!D7)</f>
        <v>0</v>
      </c>
      <c r="L23" s="206" t="s">
        <v>78</v>
      </c>
      <c r="M23" s="236">
        <v>0</v>
      </c>
      <c r="N23" s="4"/>
      <c r="O23" s="252" t="s">
        <v>86</v>
      </c>
      <c r="P23" s="382" t="s">
        <v>143</v>
      </c>
      <c r="Q23" s="382"/>
      <c r="R23" s="382"/>
      <c r="S23" s="382"/>
      <c r="T23" s="382"/>
      <c r="U23" s="382"/>
      <c r="V23" s="229">
        <f>IF(V19&gt;V21,0,IF(V19&lt;V21,V19-V21))</f>
        <v>-8.0000000000000002E-3</v>
      </c>
      <c r="W23" s="230"/>
      <c r="X23" s="4"/>
      <c r="Y23" s="4"/>
      <c r="Z23" s="4"/>
      <c r="AA23" s="4"/>
      <c r="AB23" s="4"/>
    </row>
    <row r="24" spans="1:28" ht="1.5" customHeight="1" x14ac:dyDescent="0.2">
      <c r="A24" s="348"/>
      <c r="B24" s="177"/>
      <c r="C24" s="177"/>
      <c r="D24" s="177"/>
      <c r="E24" s="180"/>
      <c r="F24" s="180"/>
      <c r="G24" s="18"/>
      <c r="H24" s="176"/>
      <c r="I24" s="176"/>
      <c r="J24" s="176"/>
      <c r="L24" s="177"/>
      <c r="M24" s="169"/>
      <c r="P24" s="196"/>
      <c r="Q24" s="202"/>
      <c r="R24" s="203"/>
      <c r="S24" s="199"/>
      <c r="T24" s="199"/>
      <c r="U24" s="201"/>
      <c r="V24" s="229"/>
      <c r="W24" s="230"/>
    </row>
    <row r="25" spans="1:28" s="1" customFormat="1" x14ac:dyDescent="0.2">
      <c r="A25" s="348"/>
      <c r="B25" s="389" t="s">
        <v>55</v>
      </c>
      <c r="C25" s="389"/>
      <c r="D25" s="389"/>
      <c r="E25" s="386">
        <v>0</v>
      </c>
      <c r="F25" s="386"/>
      <c r="G25" s="389" t="s">
        <v>130</v>
      </c>
      <c r="H25" s="389"/>
      <c r="I25" s="184">
        <v>0</v>
      </c>
      <c r="J25" s="181">
        <f>SUM(I25*Abzüge!D8)</f>
        <v>0</v>
      </c>
      <c r="L25" s="206" t="s">
        <v>132</v>
      </c>
      <c r="M25" s="238">
        <v>0</v>
      </c>
      <c r="N25" s="4"/>
      <c r="O25" s="252" t="s">
        <v>87</v>
      </c>
      <c r="P25" s="382" t="s">
        <v>144</v>
      </c>
      <c r="Q25" s="382"/>
      <c r="R25" s="382"/>
      <c r="S25" s="251" t="s">
        <v>156</v>
      </c>
      <c r="T25" s="382" t="s">
        <v>145</v>
      </c>
      <c r="U25" s="382"/>
      <c r="V25" s="229">
        <f>SUM(V23/2)</f>
        <v>-4.0000000000000001E-3</v>
      </c>
      <c r="W25" s="230"/>
      <c r="X25" s="4"/>
      <c r="Y25" s="4"/>
      <c r="Z25" s="4"/>
      <c r="AA25" s="4"/>
      <c r="AB25" s="4"/>
    </row>
    <row r="26" spans="1:28" ht="1.5" customHeight="1" x14ac:dyDescent="0.2">
      <c r="A26" s="348"/>
      <c r="B26" s="177"/>
      <c r="C26" s="177"/>
      <c r="D26" s="177"/>
      <c r="E26" s="180"/>
      <c r="F26" s="180"/>
      <c r="G26" s="299"/>
      <c r="H26" s="179"/>
      <c r="I26" s="176"/>
      <c r="J26" s="176"/>
      <c r="K26" s="177"/>
      <c r="L26" s="206"/>
      <c r="M26" s="178"/>
      <c r="P26" s="196"/>
      <c r="Q26" s="203"/>
      <c r="R26" s="203"/>
      <c r="S26" s="199"/>
      <c r="T26" s="199"/>
      <c r="U26" s="201"/>
      <c r="V26" s="230"/>
      <c r="W26" s="230"/>
    </row>
    <row r="27" spans="1:28" s="1" customFormat="1" x14ac:dyDescent="0.2">
      <c r="A27" s="348"/>
      <c r="B27" s="303"/>
      <c r="C27" s="303"/>
      <c r="D27" s="304" t="s">
        <v>106</v>
      </c>
      <c r="E27" s="386">
        <v>0</v>
      </c>
      <c r="F27" s="386"/>
      <c r="G27" s="389" t="s">
        <v>126</v>
      </c>
      <c r="H27" s="389"/>
      <c r="I27" s="386">
        <v>0</v>
      </c>
      <c r="J27" s="386"/>
      <c r="K27" s="206"/>
      <c r="L27" s="206" t="s">
        <v>131</v>
      </c>
      <c r="M27" s="239">
        <f>SUM(M33,M44)</f>
        <v>0</v>
      </c>
      <c r="N27" s="207"/>
      <c r="V27" s="229">
        <f>IF(V19=0,0,IF(V19&gt;0,V25))</f>
        <v>0</v>
      </c>
      <c r="W27" s="230"/>
      <c r="X27" s="4"/>
      <c r="Y27" s="4"/>
      <c r="Z27" s="4"/>
      <c r="AA27" s="4"/>
      <c r="AB27" s="4"/>
    </row>
    <row r="28" spans="1:28" ht="7.5" customHeight="1" x14ac:dyDescent="0.2">
      <c r="A28" s="348"/>
      <c r="B28" s="1"/>
      <c r="C28" s="1"/>
      <c r="D28" s="1"/>
      <c r="E28" s="1"/>
      <c r="F28" s="1"/>
      <c r="G28" s="1"/>
      <c r="H28" s="1"/>
      <c r="I28" s="1"/>
      <c r="J28" s="1"/>
      <c r="K28" s="1"/>
      <c r="L28" s="1"/>
      <c r="M28" s="259">
        <f>SUM(M30:M31)</f>
        <v>0</v>
      </c>
      <c r="P28" s="196"/>
      <c r="Q28" s="350"/>
      <c r="R28" s="350"/>
      <c r="S28" s="350"/>
      <c r="T28" s="350"/>
      <c r="U28" s="350"/>
      <c r="V28" s="192"/>
    </row>
    <row r="29" spans="1:28" s="147" customFormat="1" ht="7.5" customHeight="1" x14ac:dyDescent="0.15">
      <c r="A29" s="399"/>
      <c r="B29" s="399"/>
      <c r="C29" s="399"/>
      <c r="D29" s="399"/>
      <c r="E29" s="399"/>
      <c r="F29" s="399"/>
      <c r="G29" s="399"/>
      <c r="H29" s="399"/>
      <c r="I29" s="399"/>
      <c r="J29" s="399"/>
      <c r="K29" s="399"/>
      <c r="L29" s="399"/>
      <c r="M29" s="399"/>
      <c r="N29" s="143"/>
      <c r="O29" s="185"/>
      <c r="P29" s="204"/>
      <c r="Q29" s="350"/>
      <c r="R29" s="350"/>
      <c r="S29" s="350"/>
      <c r="T29" s="350"/>
      <c r="U29" s="350"/>
      <c r="V29" s="192"/>
      <c r="W29" s="143"/>
      <c r="X29" s="143"/>
      <c r="Y29" s="143"/>
      <c r="Z29" s="143"/>
      <c r="AA29" s="143"/>
      <c r="AB29" s="143"/>
    </row>
    <row r="30" spans="1:28" s="1" customFormat="1" x14ac:dyDescent="0.2">
      <c r="A30" s="348" t="s">
        <v>30</v>
      </c>
      <c r="B30" s="161" t="s">
        <v>136</v>
      </c>
      <c r="C30" s="161"/>
      <c r="M30" s="159">
        <f>SUM(E19)</f>
        <v>0</v>
      </c>
      <c r="N30" s="4"/>
      <c r="O30" s="186"/>
      <c r="P30" s="196"/>
      <c r="Q30" s="350"/>
      <c r="R30" s="350"/>
      <c r="S30" s="350"/>
      <c r="T30" s="350"/>
      <c r="U30" s="350"/>
      <c r="V30" s="192"/>
      <c r="W30" s="4"/>
      <c r="X30" s="4"/>
      <c r="Y30" s="4"/>
      <c r="Z30" s="4"/>
      <c r="AA30" s="4"/>
      <c r="AB30" s="4"/>
    </row>
    <row r="31" spans="1:28" s="1" customFormat="1" ht="12.75" customHeight="1" x14ac:dyDescent="0.2">
      <c r="A31" s="348"/>
      <c r="B31" s="161">
        <f>IF(M31=0,0,IF(M31&gt;0,G31))</f>
        <v>0</v>
      </c>
      <c r="C31" s="161"/>
      <c r="G31" s="305" t="s">
        <v>1</v>
      </c>
      <c r="M31" s="159">
        <f>SUM(E21)</f>
        <v>0</v>
      </c>
      <c r="N31" s="4"/>
      <c r="O31" s="4"/>
      <c r="P31" s="196"/>
      <c r="Q31" s="350"/>
      <c r="R31" s="350"/>
      <c r="S31" s="350"/>
      <c r="T31" s="350"/>
      <c r="U31" s="350"/>
      <c r="V31" s="192"/>
      <c r="W31" s="4"/>
      <c r="X31" s="4"/>
      <c r="Y31" s="4"/>
      <c r="Z31" s="4"/>
      <c r="AA31" s="4"/>
      <c r="AB31" s="4"/>
    </row>
    <row r="32" spans="1:28" s="1" customFormat="1" ht="12.75" customHeight="1" x14ac:dyDescent="0.2">
      <c r="A32" s="348"/>
      <c r="B32" s="161">
        <f>IF(M32=0,0,IF(M32&gt;0,G32))</f>
        <v>0</v>
      </c>
      <c r="C32" s="161"/>
      <c r="F32" s="167">
        <f>IF(M32=0,0,IF(M32&gt;0,H32))</f>
        <v>0</v>
      </c>
      <c r="G32" s="305" t="s">
        <v>79</v>
      </c>
      <c r="H32" s="306">
        <f>SUM(E23)</f>
        <v>8.3299999999999999E-2</v>
      </c>
      <c r="M32" s="159">
        <f>ROUND((E17*E23)*20,0)/20</f>
        <v>0</v>
      </c>
      <c r="N32" s="119"/>
      <c r="O32" s="193"/>
      <c r="P32" s="205"/>
      <c r="Q32" s="350"/>
      <c r="R32" s="350"/>
      <c r="S32" s="350"/>
      <c r="T32" s="350"/>
      <c r="U32" s="350"/>
      <c r="V32" s="192"/>
      <c r="W32" s="4"/>
      <c r="X32" s="4"/>
      <c r="Y32" s="4"/>
      <c r="Z32" s="4"/>
      <c r="AA32" s="4"/>
      <c r="AB32" s="4"/>
    </row>
    <row r="33" spans="1:28" s="1" customFormat="1" ht="12.75" customHeight="1" x14ac:dyDescent="0.2">
      <c r="A33" s="348"/>
      <c r="B33" s="188" t="s">
        <v>2</v>
      </c>
      <c r="C33" s="190"/>
      <c r="D33" s="190"/>
      <c r="E33" s="191"/>
      <c r="F33" s="191"/>
      <c r="G33" s="191"/>
      <c r="H33" s="191"/>
      <c r="I33" s="191"/>
      <c r="J33" s="191"/>
      <c r="K33" s="191"/>
      <c r="L33" s="191"/>
      <c r="M33" s="189">
        <f>SUM(M30:M32)</f>
        <v>0</v>
      </c>
      <c r="N33" s="4"/>
      <c r="O33" s="194"/>
      <c r="P33" s="196"/>
      <c r="Q33" s="350"/>
      <c r="R33" s="350"/>
      <c r="S33" s="350"/>
      <c r="T33" s="350"/>
      <c r="U33" s="350"/>
      <c r="V33" s="4"/>
      <c r="W33" s="4"/>
      <c r="X33" s="4"/>
      <c r="Y33" s="4"/>
      <c r="Z33" s="4"/>
      <c r="AA33" s="4"/>
      <c r="AB33" s="4"/>
    </row>
    <row r="34" spans="1:28" s="1" customFormat="1" ht="12.75" customHeight="1" x14ac:dyDescent="0.2">
      <c r="A34" s="348"/>
      <c r="B34" s="301" t="s">
        <v>134</v>
      </c>
      <c r="C34" s="305" t="s">
        <v>89</v>
      </c>
      <c r="D34" s="161">
        <f>IF(L34=0,0,IF(L34&gt;0,C34))</f>
        <v>0</v>
      </c>
      <c r="E34" s="161"/>
      <c r="F34" s="161"/>
      <c r="G34" s="161"/>
      <c r="H34" s="159"/>
      <c r="I34" s="159"/>
      <c r="J34" s="159"/>
      <c r="K34" s="159"/>
      <c r="L34" s="159">
        <f>ROUND((M33*M11)*20,0)/20</f>
        <v>0</v>
      </c>
      <c r="M34" s="159"/>
      <c r="N34" s="4"/>
      <c r="O34" s="195"/>
      <c r="P34" s="195"/>
      <c r="Q34" s="192"/>
      <c r="R34" s="192"/>
      <c r="S34" s="192"/>
      <c r="T34" s="192"/>
      <c r="U34" s="192"/>
      <c r="V34" s="4"/>
      <c r="W34" s="4"/>
      <c r="X34" s="4"/>
      <c r="Y34" s="4"/>
      <c r="Z34" s="4"/>
      <c r="AA34" s="4"/>
      <c r="AB34" s="4"/>
    </row>
    <row r="35" spans="1:28" s="1" customFormat="1" ht="12.75" customHeight="1" x14ac:dyDescent="0.2">
      <c r="A35" s="348"/>
      <c r="B35" s="160"/>
      <c r="C35" s="305" t="s">
        <v>90</v>
      </c>
      <c r="D35" s="161">
        <f t="shared" ref="D35:D42" si="0">IF(L35=0,0,IF(L35&gt;0,C35))</f>
        <v>0</v>
      </c>
      <c r="E35" s="161"/>
      <c r="F35" s="161"/>
      <c r="G35" s="161"/>
      <c r="H35" s="159"/>
      <c r="I35" s="159"/>
      <c r="J35" s="159"/>
      <c r="K35" s="159"/>
      <c r="L35" s="159">
        <f>ROUND((M33*M13)*20,0)/20</f>
        <v>0</v>
      </c>
      <c r="M35" s="159"/>
      <c r="N35" s="4"/>
      <c r="O35" s="195"/>
      <c r="P35" s="195"/>
      <c r="Q35" s="192"/>
      <c r="R35" s="192"/>
      <c r="S35" s="192"/>
      <c r="T35" s="192"/>
      <c r="U35" s="192"/>
      <c r="V35" s="4"/>
      <c r="W35" s="4"/>
      <c r="X35" s="4"/>
      <c r="Y35" s="4"/>
      <c r="Z35" s="4"/>
      <c r="AA35" s="4"/>
      <c r="AB35" s="4"/>
    </row>
    <row r="36" spans="1:28" s="1" customFormat="1" ht="12.75" customHeight="1" x14ac:dyDescent="0.2">
      <c r="A36" s="348"/>
      <c r="B36" s="3"/>
      <c r="C36" s="305" t="s">
        <v>3</v>
      </c>
      <c r="D36" s="161">
        <f t="shared" si="0"/>
        <v>0</v>
      </c>
      <c r="E36" s="161"/>
      <c r="F36" s="161"/>
      <c r="G36" s="161"/>
      <c r="H36" s="159"/>
      <c r="I36" s="159"/>
      <c r="J36" s="159"/>
      <c r="K36" s="159"/>
      <c r="L36" s="159">
        <f>ROUND((M33*M21)*20,0)/20</f>
        <v>0</v>
      </c>
      <c r="M36" s="159"/>
      <c r="N36" s="4"/>
      <c r="O36" s="4"/>
      <c r="P36" s="4"/>
      <c r="Q36" s="12"/>
      <c r="R36" s="12"/>
      <c r="S36" s="10"/>
      <c r="T36" s="10"/>
      <c r="U36" s="11"/>
      <c r="V36" s="4"/>
      <c r="W36" s="4"/>
      <c r="X36" s="4"/>
      <c r="Y36" s="4"/>
      <c r="Z36" s="4"/>
      <c r="AA36" s="4"/>
      <c r="AB36" s="4"/>
    </row>
    <row r="37" spans="1:28" s="1" customFormat="1" ht="12.75" customHeight="1" x14ac:dyDescent="0.2">
      <c r="A37" s="348"/>
      <c r="B37" s="3"/>
      <c r="C37" s="305" t="s">
        <v>4</v>
      </c>
      <c r="D37" s="161">
        <f t="shared" si="0"/>
        <v>0</v>
      </c>
      <c r="E37" s="161"/>
      <c r="F37" s="161"/>
      <c r="G37" s="161"/>
      <c r="H37" s="159"/>
      <c r="I37" s="159"/>
      <c r="J37" s="159"/>
      <c r="K37" s="159"/>
      <c r="L37" s="159">
        <f>SUM(M15)</f>
        <v>0</v>
      </c>
      <c r="M37" s="159"/>
      <c r="N37" s="4"/>
      <c r="O37" s="4"/>
      <c r="P37" s="4"/>
      <c r="Q37" s="12"/>
      <c r="R37" s="12"/>
      <c r="S37" s="10"/>
      <c r="T37" s="10"/>
      <c r="U37" s="11"/>
      <c r="V37" s="4"/>
      <c r="W37" s="4"/>
      <c r="X37" s="4"/>
      <c r="Y37" s="4"/>
      <c r="Z37" s="4"/>
      <c r="AA37" s="4"/>
      <c r="AB37" s="4"/>
    </row>
    <row r="38" spans="1:28" s="1" customFormat="1" ht="12.75" customHeight="1" x14ac:dyDescent="0.2">
      <c r="A38" s="348"/>
      <c r="B38" s="3"/>
      <c r="C38" s="305" t="s">
        <v>5</v>
      </c>
      <c r="D38" s="161">
        <f t="shared" si="0"/>
        <v>0</v>
      </c>
      <c r="E38" s="161"/>
      <c r="F38" s="161"/>
      <c r="G38" s="161"/>
      <c r="H38" s="159"/>
      <c r="I38" s="159"/>
      <c r="J38" s="159"/>
      <c r="K38" s="159"/>
      <c r="L38" s="159">
        <f>ROUND((M33*M17)*20,0)/20</f>
        <v>0</v>
      </c>
      <c r="M38" s="183">
        <f>SUM(Abzüge!B21)</f>
        <v>306.25</v>
      </c>
      <c r="N38" s="114"/>
      <c r="O38" s="114"/>
      <c r="P38" s="114"/>
      <c r="Q38" s="12"/>
      <c r="R38" s="12"/>
      <c r="S38" s="14"/>
      <c r="T38" s="14"/>
      <c r="U38" s="120"/>
      <c r="V38" s="114"/>
      <c r="W38" s="114"/>
      <c r="X38" s="114"/>
      <c r="Y38" s="114"/>
      <c r="Z38" s="114"/>
      <c r="AA38" s="114"/>
      <c r="AB38" s="114"/>
    </row>
    <row r="39" spans="1:28" s="1" customFormat="1" ht="12.75" customHeight="1" x14ac:dyDescent="0.2">
      <c r="A39" s="348"/>
      <c r="B39" s="3"/>
      <c r="C39" s="305" t="s">
        <v>102</v>
      </c>
      <c r="D39" s="161">
        <f t="shared" si="0"/>
        <v>0</v>
      </c>
      <c r="E39" s="161"/>
      <c r="F39" s="161"/>
      <c r="G39" s="225">
        <f>IF(M19=0,0,IF(M19&gt;0,M19+V27))</f>
        <v>0</v>
      </c>
      <c r="H39" s="159"/>
      <c r="I39" s="159"/>
      <c r="J39" s="159"/>
      <c r="K39" s="159"/>
      <c r="L39" s="159">
        <f>ROUND((M19*M39)*20,0)/20</f>
        <v>0</v>
      </c>
      <c r="M39" s="296">
        <f>IF(M33&lt;Abzüge!B22,0,IF(M33-Abzüge!B23&lt;Abzüge!B21,Abzüge!B21,IF(M33-Abzüge!B23&gt;Abzüge!B21,M33-Abzüge!B23)))</f>
        <v>0</v>
      </c>
      <c r="N39" s="114"/>
      <c r="O39" s="114"/>
      <c r="P39" s="114"/>
      <c r="Q39" s="12"/>
      <c r="R39" s="12"/>
      <c r="S39" s="14"/>
      <c r="T39" s="14"/>
      <c r="U39" s="120"/>
      <c r="V39" s="114"/>
      <c r="W39" s="114"/>
      <c r="X39" s="114"/>
      <c r="Y39" s="114"/>
      <c r="Z39" s="114"/>
      <c r="AA39" s="114"/>
      <c r="AB39" s="114"/>
    </row>
    <row r="40" spans="1:28" s="1" customFormat="1" ht="12.75" customHeight="1" x14ac:dyDescent="0.2">
      <c r="A40" s="348"/>
      <c r="B40" s="3"/>
      <c r="C40" s="305" t="s">
        <v>92</v>
      </c>
      <c r="D40" s="161">
        <f t="shared" si="0"/>
        <v>0</v>
      </c>
      <c r="E40" s="161"/>
      <c r="F40" s="161"/>
      <c r="G40" s="161"/>
      <c r="H40" s="161"/>
      <c r="I40" s="161"/>
      <c r="J40" s="161"/>
      <c r="K40" s="161"/>
      <c r="L40" s="208">
        <f>SUM(M23)</f>
        <v>0</v>
      </c>
      <c r="M40" s="162"/>
      <c r="N40" s="114"/>
      <c r="O40" s="114"/>
      <c r="P40" s="114"/>
      <c r="Q40" s="12"/>
      <c r="R40" s="12"/>
      <c r="S40" s="14"/>
      <c r="T40" s="14"/>
      <c r="U40" s="120"/>
      <c r="V40" s="114"/>
      <c r="W40" s="114"/>
      <c r="X40" s="114"/>
      <c r="Y40" s="114"/>
      <c r="Z40" s="114"/>
      <c r="AA40" s="114"/>
      <c r="AB40" s="114"/>
    </row>
    <row r="41" spans="1:28" s="1" customFormat="1" ht="12.75" customHeight="1" x14ac:dyDescent="0.2">
      <c r="A41" s="348"/>
      <c r="B41" s="3"/>
      <c r="C41" s="305" t="s">
        <v>1</v>
      </c>
      <c r="D41" s="161">
        <f t="shared" si="0"/>
        <v>0</v>
      </c>
      <c r="E41" s="161"/>
      <c r="F41" s="161"/>
      <c r="G41" s="161"/>
      <c r="H41" s="159"/>
      <c r="I41" s="159"/>
      <c r="J41" s="159"/>
      <c r="K41" s="159"/>
      <c r="L41" s="159">
        <f>SUM(M31)</f>
        <v>0</v>
      </c>
      <c r="M41" s="159"/>
      <c r="N41" s="4"/>
      <c r="O41" s="4"/>
      <c r="P41" s="4"/>
      <c r="Q41" s="12"/>
      <c r="R41" s="12"/>
      <c r="S41" s="10"/>
      <c r="T41" s="10"/>
      <c r="U41" s="11"/>
      <c r="V41" s="4"/>
      <c r="W41" s="4"/>
      <c r="X41" s="4"/>
      <c r="Y41" s="4"/>
      <c r="Z41" s="4"/>
      <c r="AA41" s="4"/>
      <c r="AB41" s="4"/>
    </row>
    <row r="42" spans="1:28" s="1" customFormat="1" ht="12.75" customHeight="1" x14ac:dyDescent="0.2">
      <c r="A42" s="348"/>
      <c r="B42" s="3"/>
      <c r="C42" s="305" t="s">
        <v>6</v>
      </c>
      <c r="D42" s="161">
        <f t="shared" si="0"/>
        <v>0</v>
      </c>
      <c r="E42" s="161"/>
      <c r="F42" s="161"/>
      <c r="G42" s="166">
        <f>SUM(M25)</f>
        <v>0</v>
      </c>
      <c r="H42" s="347"/>
      <c r="I42" s="183">
        <f>IF(K42&lt;13,13,IF(K42=13,13,IF(K42&gt;13,K42)))</f>
        <v>13</v>
      </c>
      <c r="J42" s="447"/>
      <c r="K42" s="447">
        <f>ROUND(((M33+M44)*G42)*20,0)/20</f>
        <v>0</v>
      </c>
      <c r="L42" s="159">
        <f>IF(M25=0,K42,IF(M25&gt;0,I42))</f>
        <v>0</v>
      </c>
      <c r="M42" s="159">
        <f>SUM(L34:L42)</f>
        <v>0</v>
      </c>
      <c r="N42" s="4"/>
      <c r="O42" s="4"/>
      <c r="P42" s="4"/>
      <c r="Q42" s="12"/>
      <c r="R42" s="12"/>
      <c r="S42" s="10"/>
      <c r="T42" s="10"/>
      <c r="U42" s="11"/>
      <c r="V42" s="4"/>
      <c r="W42" s="4"/>
      <c r="X42" s="4"/>
      <c r="Y42" s="4"/>
      <c r="Z42" s="4"/>
      <c r="AA42" s="4"/>
      <c r="AB42" s="4"/>
    </row>
    <row r="43" spans="1:28" s="1" customFormat="1" ht="12.75" customHeight="1" x14ac:dyDescent="0.2">
      <c r="A43" s="348"/>
      <c r="B43" s="188" t="s">
        <v>7</v>
      </c>
      <c r="C43" s="187"/>
      <c r="D43" s="187"/>
      <c r="E43" s="188"/>
      <c r="F43" s="188"/>
      <c r="G43" s="188"/>
      <c r="H43" s="188"/>
      <c r="I43" s="188"/>
      <c r="J43" s="188"/>
      <c r="K43" s="188"/>
      <c r="L43" s="188"/>
      <c r="M43" s="189">
        <f>SUM(M33-M42)</f>
        <v>0</v>
      </c>
      <c r="N43" s="4"/>
      <c r="O43" s="4"/>
      <c r="P43" s="4"/>
      <c r="Q43" s="12"/>
      <c r="R43" s="12"/>
      <c r="S43" s="10"/>
      <c r="T43" s="10"/>
      <c r="U43" s="11"/>
      <c r="V43" s="4"/>
      <c r="W43" s="4"/>
      <c r="X43" s="4"/>
      <c r="Y43" s="4"/>
      <c r="Z43" s="4"/>
      <c r="AA43" s="4"/>
      <c r="AB43" s="4"/>
    </row>
    <row r="44" spans="1:28" s="1" customFormat="1" ht="12.75" customHeight="1" x14ac:dyDescent="0.2">
      <c r="A44" s="348"/>
      <c r="B44" s="161">
        <f>IF(M44=0,0,IF(M44&gt;0,H44))</f>
        <v>0</v>
      </c>
      <c r="C44" s="161"/>
      <c r="D44" s="161"/>
      <c r="E44" s="161"/>
      <c r="F44" s="161"/>
      <c r="G44" s="161"/>
      <c r="H44" s="302" t="s">
        <v>133</v>
      </c>
      <c r="I44" s="161"/>
      <c r="J44" s="161"/>
      <c r="K44" s="161"/>
      <c r="L44" s="161"/>
      <c r="M44" s="159">
        <f>SUM(E25)</f>
        <v>0</v>
      </c>
      <c r="N44" s="4"/>
      <c r="O44" s="4"/>
      <c r="P44" s="4"/>
      <c r="Q44" s="12"/>
      <c r="R44" s="12"/>
      <c r="S44" s="10"/>
      <c r="T44" s="10"/>
      <c r="U44" s="11"/>
      <c r="V44" s="4"/>
      <c r="W44" s="4"/>
      <c r="X44" s="4"/>
      <c r="Y44" s="4"/>
      <c r="Z44" s="4"/>
      <c r="AA44" s="4"/>
      <c r="AB44" s="4"/>
    </row>
    <row r="45" spans="1:28" s="1" customFormat="1" ht="12.75" customHeight="1" x14ac:dyDescent="0.2">
      <c r="A45" s="348"/>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4"/>
      <c r="W45" s="4"/>
      <c r="X45" s="4"/>
      <c r="Y45" s="4"/>
      <c r="Z45" s="4"/>
      <c r="AA45" s="4"/>
      <c r="AB45" s="4"/>
    </row>
    <row r="46" spans="1:28" s="1" customFormat="1" ht="13.5" customHeight="1" thickBot="1" x14ac:dyDescent="0.25">
      <c r="A46" s="349"/>
      <c r="B46" s="164" t="s">
        <v>8</v>
      </c>
      <c r="C46" s="163"/>
      <c r="D46" s="163"/>
      <c r="E46" s="164"/>
      <c r="F46" s="164"/>
      <c r="G46" s="164"/>
      <c r="H46" s="164"/>
      <c r="I46" s="164"/>
      <c r="J46" s="164"/>
      <c r="K46" s="164"/>
      <c r="L46" s="164"/>
      <c r="M46" s="165">
        <f>SUM(M43:M45)</f>
        <v>0</v>
      </c>
      <c r="N46" s="4"/>
      <c r="O46" s="4"/>
      <c r="P46" s="4"/>
      <c r="Q46" s="12"/>
      <c r="R46" s="12"/>
      <c r="S46" s="10"/>
      <c r="T46" s="10"/>
      <c r="U46" s="11"/>
      <c r="V46" s="4"/>
      <c r="W46" s="4"/>
      <c r="X46" s="4"/>
      <c r="Y46" s="4"/>
      <c r="Z46" s="4"/>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143"/>
      <c r="W47" s="143"/>
      <c r="X47" s="143"/>
      <c r="Y47" s="143"/>
      <c r="Z47" s="143"/>
      <c r="AA47" s="143"/>
      <c r="AB47" s="143"/>
    </row>
    <row r="48" spans="1:28" s="1" customFormat="1" ht="13.5" thickBot="1" x14ac:dyDescent="0.25">
      <c r="A48" s="361" t="s">
        <v>73</v>
      </c>
      <c r="B48" s="362"/>
      <c r="C48" s="362"/>
      <c r="D48" s="362"/>
      <c r="E48" s="362"/>
      <c r="F48" s="362"/>
      <c r="G48" s="362"/>
      <c r="H48" s="362"/>
      <c r="I48" s="362"/>
      <c r="J48" s="362"/>
      <c r="K48" s="362"/>
      <c r="L48" s="362"/>
      <c r="M48" s="363"/>
      <c r="N48" s="4"/>
      <c r="O48" s="4"/>
      <c r="P48" s="4"/>
      <c r="Q48" s="12"/>
      <c r="R48" s="12"/>
      <c r="S48" s="10"/>
      <c r="T48" s="10"/>
      <c r="U48" s="11"/>
      <c r="V48" s="4"/>
      <c r="W48" s="4"/>
      <c r="X48" s="4"/>
      <c r="Y48" s="4"/>
      <c r="Z48" s="4"/>
      <c r="AA48" s="4"/>
      <c r="AB48" s="4"/>
    </row>
    <row r="49" spans="1:28" s="16" customFormat="1" ht="8.25" customHeight="1" thickBot="1" x14ac:dyDescent="0.25">
      <c r="A49" s="260"/>
      <c r="B49" s="261" t="s">
        <v>52</v>
      </c>
      <c r="C49" s="384" t="s">
        <v>137</v>
      </c>
      <c r="D49" s="385"/>
      <c r="E49" s="262"/>
      <c r="F49" s="261" t="s">
        <v>52</v>
      </c>
      <c r="G49" s="384" t="s">
        <v>137</v>
      </c>
      <c r="H49" s="385"/>
      <c r="I49" s="263"/>
      <c r="J49" s="262"/>
      <c r="K49" s="261" t="s">
        <v>52</v>
      </c>
      <c r="L49" s="384" t="s">
        <v>137</v>
      </c>
      <c r="M49" s="385"/>
      <c r="N49" s="121"/>
      <c r="O49" s="121"/>
      <c r="P49" s="121"/>
      <c r="Q49" s="122"/>
      <c r="R49" s="122"/>
      <c r="S49" s="123"/>
      <c r="T49" s="123"/>
      <c r="U49" s="124"/>
      <c r="V49" s="121"/>
      <c r="W49" s="121"/>
      <c r="X49" s="121"/>
      <c r="Y49" s="121"/>
      <c r="Z49" s="121"/>
      <c r="AA49" s="121"/>
      <c r="AB49" s="121"/>
    </row>
    <row r="50" spans="1:28" s="16" customFormat="1" x14ac:dyDescent="0.2">
      <c r="A50" s="257">
        <v>1</v>
      </c>
      <c r="B50" s="300">
        <v>4.1666666666666664E-2</v>
      </c>
      <c r="C50" s="387" t="s">
        <v>53</v>
      </c>
      <c r="D50" s="388"/>
      <c r="E50" s="258">
        <v>11</v>
      </c>
      <c r="F50" s="300">
        <v>0</v>
      </c>
      <c r="G50" s="387"/>
      <c r="H50" s="393"/>
      <c r="I50" s="388"/>
      <c r="J50" s="258">
        <v>21</v>
      </c>
      <c r="K50" s="300">
        <v>0</v>
      </c>
      <c r="L50" s="387"/>
      <c r="M50" s="394"/>
      <c r="N50" s="121"/>
      <c r="O50" s="121"/>
      <c r="P50" s="121"/>
      <c r="Q50" s="122"/>
      <c r="R50" s="122"/>
      <c r="S50" s="123"/>
      <c r="T50" s="123"/>
      <c r="U50" s="124"/>
      <c r="V50" s="121"/>
      <c r="W50" s="121"/>
      <c r="X50" s="121"/>
      <c r="Y50" s="121"/>
      <c r="Z50" s="121"/>
      <c r="AA50" s="121"/>
      <c r="AB50" s="121"/>
    </row>
    <row r="51" spans="1:28" s="16" customFormat="1" x14ac:dyDescent="0.2">
      <c r="A51" s="103">
        <v>2</v>
      </c>
      <c r="B51" s="254"/>
      <c r="C51" s="354"/>
      <c r="D51" s="356"/>
      <c r="E51" s="15">
        <v>12</v>
      </c>
      <c r="F51" s="254">
        <v>0</v>
      </c>
      <c r="G51" s="354"/>
      <c r="H51" s="355"/>
      <c r="I51" s="356"/>
      <c r="J51" s="15">
        <v>22</v>
      </c>
      <c r="K51" s="254">
        <v>0</v>
      </c>
      <c r="L51" s="354"/>
      <c r="M51" s="357"/>
      <c r="N51" s="121"/>
      <c r="O51" s="121"/>
      <c r="P51" s="121"/>
      <c r="Q51" s="122"/>
      <c r="R51" s="122"/>
      <c r="S51" s="123"/>
      <c r="T51" s="123"/>
      <c r="U51" s="124"/>
      <c r="V51" s="121"/>
      <c r="W51" s="121"/>
      <c r="X51" s="121"/>
      <c r="Y51" s="121"/>
      <c r="Z51" s="121"/>
      <c r="AA51" s="121"/>
      <c r="AB51" s="121"/>
    </row>
    <row r="52" spans="1:28" s="16" customFormat="1" x14ac:dyDescent="0.2">
      <c r="A52" s="103">
        <v>3</v>
      </c>
      <c r="B52" s="254">
        <v>0</v>
      </c>
      <c r="C52" s="354"/>
      <c r="D52" s="356"/>
      <c r="E52" s="15">
        <v>13</v>
      </c>
      <c r="F52" s="254">
        <v>0</v>
      </c>
      <c r="G52" s="354"/>
      <c r="H52" s="355"/>
      <c r="I52" s="356"/>
      <c r="J52" s="15">
        <v>23</v>
      </c>
      <c r="K52" s="254">
        <v>0</v>
      </c>
      <c r="L52" s="354"/>
      <c r="M52" s="357"/>
      <c r="N52" s="121"/>
      <c r="O52" s="121"/>
      <c r="P52" s="121"/>
      <c r="Q52" s="122"/>
      <c r="R52" s="122"/>
      <c r="S52" s="123"/>
      <c r="T52" s="123"/>
      <c r="U52" s="124"/>
      <c r="V52" s="121"/>
      <c r="W52" s="121"/>
      <c r="X52" s="121"/>
      <c r="Y52" s="121"/>
      <c r="Z52" s="121"/>
      <c r="AA52" s="121"/>
      <c r="AB52" s="121"/>
    </row>
    <row r="53" spans="1:28" s="16" customFormat="1" x14ac:dyDescent="0.2">
      <c r="A53" s="103">
        <v>4</v>
      </c>
      <c r="B53" s="254">
        <v>0</v>
      </c>
      <c r="C53" s="354"/>
      <c r="D53" s="356"/>
      <c r="E53" s="15">
        <v>14</v>
      </c>
      <c r="F53" s="254">
        <v>0</v>
      </c>
      <c r="G53" s="354"/>
      <c r="H53" s="355"/>
      <c r="I53" s="356"/>
      <c r="J53" s="15">
        <v>24</v>
      </c>
      <c r="K53" s="254">
        <v>0</v>
      </c>
      <c r="L53" s="354"/>
      <c r="M53" s="357"/>
      <c r="N53" s="121"/>
      <c r="O53" s="121"/>
      <c r="P53" s="121"/>
      <c r="Q53" s="122"/>
      <c r="R53" s="122"/>
      <c r="S53" s="123"/>
      <c r="T53" s="123"/>
      <c r="U53" s="124"/>
      <c r="V53" s="121"/>
      <c r="W53" s="121"/>
      <c r="X53" s="121"/>
      <c r="Y53" s="121"/>
      <c r="Z53" s="121"/>
      <c r="AA53" s="121"/>
      <c r="AB53" s="121"/>
    </row>
    <row r="54" spans="1:28" s="16" customFormat="1" x14ac:dyDescent="0.2">
      <c r="A54" s="103">
        <v>5</v>
      </c>
      <c r="B54" s="254">
        <v>0</v>
      </c>
      <c r="C54" s="354"/>
      <c r="D54" s="356"/>
      <c r="E54" s="15">
        <v>15</v>
      </c>
      <c r="F54" s="254">
        <v>0</v>
      </c>
      <c r="G54" s="354"/>
      <c r="H54" s="355"/>
      <c r="I54" s="356"/>
      <c r="J54" s="15">
        <v>25</v>
      </c>
      <c r="K54" s="254">
        <v>0</v>
      </c>
      <c r="L54" s="354"/>
      <c r="M54" s="357"/>
      <c r="N54" s="121"/>
      <c r="O54" s="121"/>
      <c r="P54" s="121"/>
      <c r="Q54" s="122"/>
      <c r="R54" s="122"/>
      <c r="S54" s="123"/>
      <c r="T54" s="123"/>
      <c r="U54" s="124"/>
      <c r="V54" s="121"/>
      <c r="W54" s="121"/>
      <c r="X54" s="121"/>
      <c r="Y54" s="121"/>
      <c r="Z54" s="121"/>
      <c r="AA54" s="121"/>
      <c r="AB54" s="121"/>
    </row>
    <row r="55" spans="1:28" s="16" customFormat="1" x14ac:dyDescent="0.2">
      <c r="A55" s="103">
        <v>6</v>
      </c>
      <c r="B55" s="254">
        <v>0</v>
      </c>
      <c r="C55" s="354"/>
      <c r="D55" s="356"/>
      <c r="E55" s="15">
        <v>16</v>
      </c>
      <c r="F55" s="254">
        <v>0</v>
      </c>
      <c r="G55" s="354"/>
      <c r="H55" s="355"/>
      <c r="I55" s="356"/>
      <c r="J55" s="15">
        <v>26</v>
      </c>
      <c r="K55" s="254">
        <v>0</v>
      </c>
      <c r="L55" s="354"/>
      <c r="M55" s="357"/>
      <c r="N55" s="121"/>
      <c r="O55" s="121"/>
      <c r="P55" s="121"/>
      <c r="Q55" s="122"/>
      <c r="R55" s="122"/>
      <c r="S55" s="123"/>
      <c r="T55" s="123"/>
      <c r="U55" s="124"/>
      <c r="V55" s="121"/>
      <c r="W55" s="121"/>
      <c r="X55" s="121"/>
      <c r="Y55" s="121"/>
      <c r="Z55" s="121"/>
      <c r="AA55" s="121"/>
      <c r="AB55" s="121"/>
    </row>
    <row r="56" spans="1:28" s="16" customFormat="1" x14ac:dyDescent="0.2">
      <c r="A56" s="103">
        <v>7</v>
      </c>
      <c r="B56" s="254">
        <v>0</v>
      </c>
      <c r="C56" s="354"/>
      <c r="D56" s="356"/>
      <c r="E56" s="15">
        <v>17</v>
      </c>
      <c r="F56" s="254">
        <v>0</v>
      </c>
      <c r="G56" s="354"/>
      <c r="H56" s="355"/>
      <c r="I56" s="356"/>
      <c r="J56" s="15">
        <v>27</v>
      </c>
      <c r="K56" s="254">
        <v>0</v>
      </c>
      <c r="L56" s="354"/>
      <c r="M56" s="357"/>
      <c r="N56" s="121"/>
      <c r="O56" s="121"/>
      <c r="P56" s="121"/>
      <c r="Q56" s="122"/>
      <c r="R56" s="122"/>
      <c r="S56" s="123"/>
      <c r="T56" s="123"/>
      <c r="U56" s="124"/>
      <c r="V56" s="121"/>
      <c r="W56" s="121"/>
      <c r="X56" s="121"/>
      <c r="Y56" s="121"/>
      <c r="Z56" s="121"/>
      <c r="AA56" s="121"/>
      <c r="AB56" s="121"/>
    </row>
    <row r="57" spans="1:28" s="16" customFormat="1" x14ac:dyDescent="0.2">
      <c r="A57" s="103">
        <v>8</v>
      </c>
      <c r="B57" s="254">
        <v>0</v>
      </c>
      <c r="C57" s="354"/>
      <c r="D57" s="356"/>
      <c r="E57" s="15">
        <v>18</v>
      </c>
      <c r="F57" s="254">
        <v>0</v>
      </c>
      <c r="G57" s="354"/>
      <c r="H57" s="355"/>
      <c r="I57" s="356"/>
      <c r="J57" s="15">
        <v>28</v>
      </c>
      <c r="K57" s="254">
        <v>0</v>
      </c>
      <c r="L57" s="354"/>
      <c r="M57" s="357"/>
      <c r="N57" s="121"/>
      <c r="O57" s="121"/>
      <c r="P57" s="121"/>
      <c r="Q57" s="122"/>
      <c r="R57" s="122"/>
      <c r="S57" s="123"/>
      <c r="T57" s="123"/>
      <c r="U57" s="124"/>
      <c r="V57" s="121"/>
      <c r="W57" s="121"/>
      <c r="X57" s="121"/>
      <c r="Y57" s="121"/>
      <c r="Z57" s="121"/>
      <c r="AA57" s="121"/>
      <c r="AB57" s="121"/>
    </row>
    <row r="58" spans="1:28" s="16" customFormat="1" x14ac:dyDescent="0.2">
      <c r="A58" s="103">
        <v>9</v>
      </c>
      <c r="B58" s="254">
        <v>0</v>
      </c>
      <c r="C58" s="354"/>
      <c r="D58" s="356"/>
      <c r="E58" s="15">
        <v>19</v>
      </c>
      <c r="F58" s="254">
        <v>0</v>
      </c>
      <c r="G58" s="354"/>
      <c r="H58" s="355"/>
      <c r="I58" s="356"/>
      <c r="J58" s="15">
        <v>29</v>
      </c>
      <c r="K58" s="254">
        <v>0</v>
      </c>
      <c r="L58" s="354"/>
      <c r="M58" s="357"/>
      <c r="N58" s="121"/>
      <c r="O58" s="121"/>
      <c r="P58" s="121"/>
      <c r="Q58" s="122"/>
      <c r="R58" s="122"/>
      <c r="S58" s="123"/>
      <c r="T58" s="123"/>
      <c r="U58" s="124"/>
      <c r="V58" s="121"/>
      <c r="W58" s="121"/>
      <c r="X58" s="121"/>
      <c r="Y58" s="121"/>
      <c r="Z58" s="121"/>
      <c r="AA58" s="121"/>
      <c r="AB58" s="121"/>
    </row>
    <row r="59" spans="1:28" s="16" customFormat="1" ht="13.5" customHeight="1" thickBot="1" x14ac:dyDescent="0.25">
      <c r="A59" s="104">
        <v>10</v>
      </c>
      <c r="B59" s="255">
        <v>0</v>
      </c>
      <c r="C59" s="358"/>
      <c r="D59" s="359"/>
      <c r="E59" s="105">
        <v>20</v>
      </c>
      <c r="F59" s="255">
        <v>0</v>
      </c>
      <c r="G59" s="358"/>
      <c r="H59" s="360"/>
      <c r="I59" s="359"/>
      <c r="J59" s="15">
        <v>30</v>
      </c>
      <c r="K59" s="254">
        <v>0</v>
      </c>
      <c r="L59" s="354"/>
      <c r="M59" s="357"/>
      <c r="N59" s="121"/>
      <c r="O59" s="121"/>
      <c r="P59" s="121"/>
      <c r="Q59" s="122"/>
      <c r="R59" s="122"/>
      <c r="S59" s="123"/>
      <c r="T59" s="123"/>
      <c r="U59" s="124"/>
      <c r="V59" s="121"/>
      <c r="W59" s="121"/>
      <c r="X59" s="121"/>
      <c r="Y59" s="121"/>
      <c r="Z59" s="121"/>
      <c r="AA59" s="121"/>
      <c r="AB59" s="121"/>
    </row>
    <row r="60" spans="1:28" s="17" customFormat="1" ht="13.5" thickBot="1" x14ac:dyDescent="0.25">
      <c r="A60" s="20"/>
      <c r="B60" s="19"/>
      <c r="C60" s="19"/>
      <c r="D60" s="19"/>
      <c r="J60" s="106">
        <v>31</v>
      </c>
      <c r="K60" s="256">
        <v>0</v>
      </c>
      <c r="L60" s="376"/>
      <c r="M60" s="377"/>
      <c r="N60" s="121"/>
      <c r="O60" s="121"/>
      <c r="P60" s="121"/>
      <c r="Q60" s="122"/>
      <c r="R60" s="122"/>
      <c r="S60" s="123"/>
      <c r="T60" s="123"/>
      <c r="U60" s="124"/>
      <c r="V60" s="121"/>
      <c r="W60" s="121"/>
      <c r="X60" s="121"/>
      <c r="Y60" s="121"/>
      <c r="Z60" s="121"/>
      <c r="AA60" s="121"/>
      <c r="AB60" s="121"/>
    </row>
    <row r="61" spans="1:28" s="17" customFormat="1" ht="13.5" thickBot="1" x14ac:dyDescent="0.25">
      <c r="A61" s="209"/>
      <c r="B61" s="209"/>
      <c r="C61" s="210"/>
      <c r="D61" s="378"/>
      <c r="E61" s="379"/>
      <c r="F61" s="249"/>
      <c r="H61" s="383" t="s">
        <v>69</v>
      </c>
      <c r="I61" s="383"/>
      <c r="J61" s="383"/>
      <c r="K61" s="248">
        <f>SUM(B50:B59,F50:F59,K50:K60)</f>
        <v>4.1666666666666664E-2</v>
      </c>
      <c r="L61" s="250">
        <f>SUM(K61*24)</f>
        <v>1</v>
      </c>
      <c r="M61" s="18"/>
      <c r="N61" s="121"/>
      <c r="O61" s="121"/>
      <c r="P61" s="121"/>
      <c r="Q61" s="122"/>
      <c r="R61" s="122"/>
      <c r="S61" s="123"/>
      <c r="T61" s="123"/>
      <c r="U61" s="124"/>
      <c r="V61" s="121"/>
      <c r="W61" s="121"/>
      <c r="X61" s="121"/>
      <c r="Y61" s="121"/>
      <c r="Z61" s="121"/>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136"/>
      <c r="W62" s="136"/>
      <c r="X62" s="136"/>
      <c r="Y62" s="136"/>
      <c r="Z62" s="136"/>
      <c r="AA62" s="136"/>
      <c r="AB62" s="136"/>
    </row>
    <row r="63" spans="1:28" s="17" customFormat="1" ht="13.5" hidden="1" thickBot="1" x14ac:dyDescent="0.25">
      <c r="A63" s="367" t="s">
        <v>74</v>
      </c>
      <c r="B63" s="368"/>
      <c r="C63" s="368"/>
      <c r="D63" s="368"/>
      <c r="E63" s="368"/>
      <c r="F63" s="368"/>
      <c r="G63" s="368"/>
      <c r="H63" s="368"/>
      <c r="I63" s="368"/>
      <c r="J63" s="368"/>
      <c r="K63" s="368"/>
      <c r="L63" s="368"/>
      <c r="M63" s="369"/>
      <c r="N63" s="121"/>
      <c r="O63" s="121"/>
      <c r="P63" s="121"/>
      <c r="Q63" s="122"/>
      <c r="R63" s="122"/>
      <c r="S63" s="123"/>
      <c r="T63" s="123"/>
      <c r="U63" s="124"/>
      <c r="V63" s="121"/>
      <c r="W63" s="121"/>
      <c r="X63" s="121"/>
      <c r="Y63" s="121"/>
      <c r="Z63" s="121"/>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136"/>
      <c r="W64" s="136"/>
      <c r="X64" s="136"/>
      <c r="Y64" s="136"/>
      <c r="Z64" s="136"/>
      <c r="AA64" s="136"/>
      <c r="AB64" s="136"/>
    </row>
    <row r="65" spans="1:31" s="17" customFormat="1" ht="13.5" hidden="1" thickBot="1" x14ac:dyDescent="0.25">
      <c r="A65" s="370" t="s">
        <v>75</v>
      </c>
      <c r="B65" s="370"/>
      <c r="C65" s="168">
        <v>0</v>
      </c>
      <c r="D65" s="371" t="s">
        <v>71</v>
      </c>
      <c r="E65" s="371"/>
      <c r="F65" s="168">
        <v>0</v>
      </c>
      <c r="G65" s="115" t="s">
        <v>72</v>
      </c>
      <c r="H65" s="116" t="str">
        <f>(E11)</f>
        <v>Januar</v>
      </c>
      <c r="I65" s="168">
        <v>0</v>
      </c>
      <c r="J65" s="107"/>
      <c r="K65" s="117" t="s">
        <v>76</v>
      </c>
      <c r="L65" s="108">
        <f>SUM(C65+F65-I65)</f>
        <v>0</v>
      </c>
      <c r="M65" s="118" t="s">
        <v>70</v>
      </c>
      <c r="N65" s="121"/>
      <c r="O65" s="121"/>
      <c r="P65" s="121"/>
      <c r="Q65" s="122"/>
      <c r="R65" s="122"/>
      <c r="S65" s="123"/>
      <c r="T65" s="123"/>
      <c r="U65" s="124"/>
      <c r="V65" s="121"/>
      <c r="W65" s="121"/>
      <c r="X65" s="121"/>
      <c r="Y65" s="121"/>
      <c r="Z65" s="121"/>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111"/>
      <c r="W66" s="111"/>
      <c r="X66" s="111"/>
      <c r="Y66" s="111"/>
      <c r="Z66" s="111"/>
      <c r="AA66" s="111"/>
      <c r="AB66" s="111"/>
    </row>
    <row r="67" spans="1:31" s="17" customFormat="1" ht="13.5" hidden="1" thickBot="1" x14ac:dyDescent="0.25">
      <c r="A67" s="372" t="s">
        <v>82</v>
      </c>
      <c r="B67" s="372"/>
      <c r="C67" s="168">
        <v>0</v>
      </c>
      <c r="D67" s="371" t="s">
        <v>88</v>
      </c>
      <c r="E67" s="371"/>
      <c r="F67" s="168">
        <v>0</v>
      </c>
      <c r="G67" s="115" t="s">
        <v>72</v>
      </c>
      <c r="H67" s="116" t="str">
        <f>(E11)</f>
        <v>Januar</v>
      </c>
      <c r="I67" s="168">
        <v>0</v>
      </c>
      <c r="J67" s="107"/>
      <c r="K67" s="117" t="s">
        <v>76</v>
      </c>
      <c r="L67" s="108">
        <f>SUM(F67-I67)</f>
        <v>0</v>
      </c>
      <c r="M67" s="118" t="s">
        <v>70</v>
      </c>
      <c r="N67" s="121"/>
      <c r="O67" s="121"/>
      <c r="P67" s="121"/>
      <c r="Q67" s="122"/>
      <c r="R67" s="122"/>
      <c r="S67" s="123"/>
      <c r="T67" s="123"/>
      <c r="U67" s="124"/>
      <c r="V67" s="121"/>
      <c r="W67" s="121"/>
      <c r="X67" s="121"/>
      <c r="Y67" s="121"/>
      <c r="Z67" s="121"/>
      <c r="AA67" s="121"/>
      <c r="AB67" s="121"/>
    </row>
    <row r="68" spans="1:31" s="114" customFormat="1" ht="13.5" thickBot="1" x14ac:dyDescent="0.25">
      <c r="A68" s="112"/>
      <c r="B68" s="113"/>
      <c r="C68" s="113"/>
      <c r="D68" s="113"/>
      <c r="N68" s="4"/>
      <c r="O68" s="4"/>
      <c r="P68" s="4"/>
      <c r="Q68" s="12"/>
      <c r="R68" s="12"/>
      <c r="S68" s="10"/>
      <c r="T68" s="10"/>
      <c r="U68" s="11"/>
      <c r="V68" s="4"/>
      <c r="W68" s="4"/>
      <c r="X68" s="4"/>
      <c r="Y68" s="4"/>
      <c r="Z68" s="4"/>
      <c r="AA68" s="4"/>
      <c r="AB68" s="4"/>
    </row>
    <row r="69" spans="1:31" s="1" customFormat="1" ht="13.5" customHeight="1" x14ac:dyDescent="0.2">
      <c r="A69" s="373" t="s">
        <v>81</v>
      </c>
      <c r="B69" s="374"/>
      <c r="C69" s="374"/>
      <c r="D69" s="374"/>
      <c r="E69" s="375">
        <f>SUM(H13)</f>
        <v>43860</v>
      </c>
      <c r="F69" s="375"/>
      <c r="G69" s="380" t="s">
        <v>80</v>
      </c>
      <c r="H69" s="380"/>
      <c r="I69" s="380"/>
      <c r="J69" s="380"/>
      <c r="K69" s="380"/>
      <c r="L69" s="380"/>
      <c r="M69" s="381"/>
      <c r="N69" s="4"/>
      <c r="O69" s="4"/>
      <c r="P69" s="4"/>
      <c r="Q69" s="12"/>
      <c r="R69" s="12"/>
      <c r="S69" s="10"/>
      <c r="T69" s="10"/>
      <c r="U69" s="11"/>
      <c r="V69" s="4"/>
      <c r="W69" s="4"/>
      <c r="X69" s="4"/>
      <c r="Y69" s="4"/>
      <c r="Z69" s="4"/>
      <c r="AA69" s="4"/>
      <c r="AB69" s="4"/>
    </row>
    <row r="70" spans="1:31" s="1" customFormat="1" ht="13.5" thickBot="1" x14ac:dyDescent="0.25">
      <c r="A70" s="364" t="s">
        <v>125</v>
      </c>
      <c r="B70" s="365"/>
      <c r="C70" s="365"/>
      <c r="D70" s="365"/>
      <c r="E70" s="365"/>
      <c r="F70" s="365"/>
      <c r="G70" s="365"/>
      <c r="H70" s="365"/>
      <c r="I70" s="365"/>
      <c r="J70" s="365"/>
      <c r="K70" s="365"/>
      <c r="L70" s="365"/>
      <c r="M70" s="366"/>
      <c r="N70" s="4"/>
      <c r="O70" s="4"/>
      <c r="P70" s="4"/>
      <c r="Q70" s="12"/>
      <c r="R70" s="12"/>
      <c r="S70" s="10"/>
      <c r="T70" s="10"/>
      <c r="U70" s="10"/>
      <c r="V70" s="11"/>
      <c r="W70" s="4"/>
      <c r="X70" s="4"/>
      <c r="Y70" s="4"/>
      <c r="Z70" s="4"/>
      <c r="AA70" s="4"/>
      <c r="AB70" s="4"/>
      <c r="AC70" s="4"/>
      <c r="AD70" s="4"/>
      <c r="AE70" s="4"/>
    </row>
    <row r="71" spans="1:31" s="1" customFormat="1" ht="18.75" customHeight="1" x14ac:dyDescent="0.2">
      <c r="A71" s="8"/>
      <c r="B71" s="3"/>
      <c r="C71" s="3"/>
      <c r="D71" s="3"/>
      <c r="N71" s="4"/>
      <c r="O71" s="4"/>
      <c r="P71" s="4"/>
      <c r="Q71" s="12"/>
      <c r="R71" s="12"/>
      <c r="S71" s="10"/>
      <c r="T71" s="10"/>
      <c r="U71" s="11"/>
      <c r="V71" s="4"/>
      <c r="W71" s="4"/>
      <c r="X71" s="4"/>
      <c r="Y71" s="4"/>
      <c r="Z71" s="4"/>
      <c r="AA71" s="4"/>
      <c r="AB71" s="4"/>
    </row>
    <row r="72" spans="1:31" s="1" customFormat="1" x14ac:dyDescent="0.2">
      <c r="A72" s="351" t="str">
        <f>(E6)</f>
        <v>Name/Vorname</v>
      </c>
      <c r="B72" s="351"/>
      <c r="C72" s="351"/>
      <c r="D72" s="351"/>
      <c r="E72" s="351"/>
      <c r="F72" s="351"/>
      <c r="H72" s="3"/>
      <c r="I72" s="3"/>
      <c r="J72" s="3"/>
      <c r="K72" s="3"/>
      <c r="L72" s="3"/>
      <c r="M72" s="3"/>
      <c r="N72" s="4"/>
      <c r="O72" s="4"/>
      <c r="P72" s="4"/>
      <c r="Q72" s="12"/>
      <c r="R72" s="12"/>
      <c r="S72" s="10"/>
      <c r="T72" s="10"/>
      <c r="U72" s="11"/>
      <c r="V72" s="4"/>
      <c r="W72" s="4"/>
      <c r="X72" s="4"/>
      <c r="Y72" s="4"/>
      <c r="Z72" s="4"/>
      <c r="AA72" s="4"/>
      <c r="AB72" s="4"/>
    </row>
    <row r="73" spans="1:31" s="1" customFormat="1" ht="15" customHeight="1" x14ac:dyDescent="0.2">
      <c r="A73" s="318"/>
      <c r="B73" s="319"/>
      <c r="C73" s="319"/>
      <c r="D73" s="319"/>
      <c r="E73" s="320"/>
      <c r="F73" s="320"/>
      <c r="N73" s="4"/>
      <c r="O73" s="4"/>
      <c r="P73" s="4"/>
      <c r="Q73" s="12"/>
      <c r="R73" s="12"/>
      <c r="S73" s="10"/>
      <c r="T73" s="10"/>
      <c r="U73" s="11"/>
      <c r="V73" s="4"/>
      <c r="W73" s="4"/>
      <c r="X73" s="4"/>
      <c r="Y73" s="4"/>
      <c r="Z73" s="4"/>
      <c r="AA73" s="4"/>
      <c r="AB73" s="4"/>
    </row>
    <row r="74" spans="1:31" s="3" customFormat="1" x14ac:dyDescent="0.2">
      <c r="A74" s="352" t="str">
        <f>(E9)</f>
        <v>Name/Vorname</v>
      </c>
      <c r="B74" s="352"/>
      <c r="C74" s="352"/>
      <c r="D74" s="352"/>
      <c r="E74" s="352"/>
      <c r="F74" s="352"/>
      <c r="G74" s="397" t="str">
        <f>(M6)</f>
        <v>Ort</v>
      </c>
      <c r="H74" s="397"/>
      <c r="I74" s="397"/>
      <c r="J74" s="232" t="s">
        <v>110</v>
      </c>
      <c r="K74" s="398">
        <f ca="1">TODAY()</f>
        <v>44000</v>
      </c>
      <c r="L74" s="398"/>
      <c r="M74" s="398"/>
      <c r="N74" s="125"/>
      <c r="O74" s="125"/>
      <c r="P74" s="125"/>
      <c r="Q74" s="126"/>
      <c r="R74" s="126"/>
      <c r="S74" s="127"/>
      <c r="T74" s="127"/>
      <c r="U74" s="128"/>
      <c r="V74" s="125"/>
      <c r="W74" s="125"/>
      <c r="X74" s="125"/>
      <c r="Y74" s="125"/>
      <c r="Z74" s="125"/>
      <c r="AA74" s="125"/>
      <c r="AB74" s="125"/>
    </row>
    <row r="75" spans="1:31" s="1" customFormat="1" x14ac:dyDescent="0.2">
      <c r="A75" s="8"/>
      <c r="B75" s="3"/>
      <c r="C75" s="3"/>
      <c r="D75" s="3"/>
      <c r="N75" s="4"/>
      <c r="O75" s="4"/>
      <c r="P75" s="4"/>
      <c r="Q75" s="12"/>
      <c r="R75" s="12"/>
      <c r="S75" s="10"/>
      <c r="T75" s="10"/>
      <c r="U75" s="11"/>
      <c r="V75" s="4"/>
      <c r="W75" s="4"/>
      <c r="X75" s="4"/>
      <c r="Y75" s="4"/>
      <c r="Z75" s="4"/>
      <c r="AA75" s="4"/>
      <c r="AB75" s="4"/>
    </row>
    <row r="76" spans="1:31" s="1" customFormat="1" x14ac:dyDescent="0.2">
      <c r="A76" s="8"/>
      <c r="B76" s="3"/>
      <c r="C76" s="3"/>
      <c r="D76" s="3"/>
      <c r="N76" s="4"/>
      <c r="O76" s="4"/>
      <c r="P76" s="4"/>
      <c r="Q76" s="12"/>
      <c r="R76" s="12"/>
      <c r="S76" s="10"/>
      <c r="T76" s="10"/>
      <c r="U76" s="11"/>
      <c r="V76" s="4"/>
      <c r="W76" s="4"/>
      <c r="X76" s="4"/>
      <c r="Y76" s="4"/>
      <c r="Z76" s="4"/>
      <c r="AA76" s="4"/>
      <c r="AB76" s="4"/>
    </row>
    <row r="77" spans="1:31" s="1" customFormat="1" x14ac:dyDescent="0.2">
      <c r="A77" s="8"/>
      <c r="B77" s="3"/>
      <c r="C77" s="3"/>
      <c r="D77" s="3"/>
      <c r="N77" s="4"/>
      <c r="O77" s="4"/>
      <c r="P77" s="4"/>
      <c r="Q77" s="12"/>
      <c r="R77" s="12"/>
      <c r="S77" s="10"/>
      <c r="T77" s="10"/>
      <c r="U77" s="11"/>
      <c r="V77" s="4"/>
      <c r="W77" s="4"/>
      <c r="X77" s="4"/>
      <c r="Y77" s="4"/>
      <c r="Z77" s="4"/>
      <c r="AA77" s="4"/>
      <c r="AB77" s="4"/>
    </row>
    <row r="78" spans="1:31" s="1" customFormat="1" x14ac:dyDescent="0.2">
      <c r="A78" s="8"/>
      <c r="B78" s="3"/>
      <c r="C78" s="3"/>
      <c r="D78" s="3"/>
      <c r="N78" s="4"/>
      <c r="O78" s="4"/>
      <c r="P78" s="4"/>
      <c r="Q78" s="12"/>
      <c r="R78" s="12"/>
      <c r="S78" s="10"/>
      <c r="T78" s="10"/>
      <c r="U78" s="11"/>
      <c r="V78" s="4"/>
      <c r="W78" s="4"/>
      <c r="X78" s="4"/>
      <c r="Y78" s="4"/>
      <c r="Z78" s="4"/>
      <c r="AA78" s="4"/>
      <c r="AB78" s="4"/>
    </row>
    <row r="79" spans="1:31" s="1" customFormat="1" x14ac:dyDescent="0.2">
      <c r="A79" s="8"/>
      <c r="B79" s="3"/>
      <c r="C79" s="3"/>
      <c r="D79" s="3"/>
      <c r="N79" s="4"/>
      <c r="O79" s="4"/>
      <c r="P79" s="4"/>
      <c r="Q79" s="12"/>
      <c r="R79" s="12"/>
      <c r="S79" s="10"/>
      <c r="T79" s="10"/>
      <c r="U79" s="11"/>
      <c r="V79" s="4"/>
      <c r="W79" s="4"/>
      <c r="X79" s="4"/>
      <c r="Y79" s="4"/>
      <c r="Z79" s="4"/>
      <c r="AA79" s="4"/>
      <c r="AB79" s="4"/>
    </row>
    <row r="80" spans="1:31" s="1" customFormat="1" x14ac:dyDescent="0.2">
      <c r="A80" s="8"/>
      <c r="B80" s="3"/>
      <c r="C80" s="3"/>
      <c r="D80" s="3"/>
      <c r="N80" s="4"/>
      <c r="O80" s="4"/>
      <c r="P80" s="4"/>
      <c r="Q80" s="12"/>
      <c r="R80" s="12"/>
      <c r="S80" s="10"/>
      <c r="T80" s="10"/>
      <c r="U80" s="11"/>
      <c r="V80" s="4"/>
      <c r="W80" s="4"/>
      <c r="X80" s="4"/>
      <c r="Y80" s="4"/>
      <c r="Z80" s="4"/>
      <c r="AA80" s="4"/>
      <c r="AB80" s="4"/>
    </row>
    <row r="81" spans="1:28" s="1" customFormat="1" x14ac:dyDescent="0.2">
      <c r="A81" s="8"/>
      <c r="B81" s="3"/>
      <c r="C81" s="3"/>
      <c r="D81" s="3"/>
      <c r="N81" s="4"/>
      <c r="O81" s="4"/>
      <c r="P81" s="4"/>
      <c r="Q81" s="12"/>
      <c r="R81" s="12"/>
      <c r="S81" s="10"/>
      <c r="T81" s="10"/>
      <c r="U81" s="11"/>
      <c r="V81" s="4"/>
      <c r="W81" s="4"/>
      <c r="X81" s="4"/>
      <c r="Y81" s="4"/>
      <c r="Z81" s="4"/>
      <c r="AA81" s="4"/>
      <c r="AB81" s="4"/>
    </row>
    <row r="82" spans="1:28" s="1" customFormat="1" x14ac:dyDescent="0.2">
      <c r="A82" s="8"/>
      <c r="B82" s="3"/>
      <c r="C82" s="3"/>
      <c r="D82" s="3"/>
      <c r="N82" s="4"/>
      <c r="O82" s="4"/>
      <c r="P82" s="4"/>
      <c r="Q82" s="12"/>
      <c r="R82" s="12"/>
      <c r="S82" s="10"/>
      <c r="T82" s="10"/>
      <c r="U82" s="11"/>
      <c r="V82" s="4"/>
      <c r="W82" s="4"/>
      <c r="X82" s="4"/>
      <c r="Y82" s="4"/>
      <c r="Z82" s="4"/>
      <c r="AA82" s="4"/>
      <c r="AB82" s="4"/>
    </row>
    <row r="83" spans="1:28" s="1" customFormat="1" x14ac:dyDescent="0.2">
      <c r="A83" s="8"/>
      <c r="B83" s="3"/>
      <c r="C83" s="3"/>
      <c r="D83" s="3"/>
      <c r="N83" s="4"/>
      <c r="O83" s="4"/>
      <c r="P83" s="4"/>
      <c r="Q83" s="12"/>
      <c r="R83" s="12"/>
      <c r="S83" s="10"/>
      <c r="T83" s="10"/>
      <c r="U83" s="11"/>
      <c r="V83" s="4"/>
      <c r="W83" s="4"/>
      <c r="X83" s="4"/>
      <c r="Y83" s="4"/>
      <c r="Z83" s="4"/>
      <c r="AA83" s="4"/>
      <c r="AB83" s="4"/>
    </row>
    <row r="84" spans="1:28" s="1" customFormat="1" x14ac:dyDescent="0.2">
      <c r="A84" s="8"/>
      <c r="B84" s="3"/>
      <c r="C84" s="3"/>
      <c r="D84" s="3"/>
      <c r="N84" s="4"/>
      <c r="O84" s="4"/>
      <c r="P84" s="4"/>
      <c r="Q84" s="12"/>
      <c r="R84" s="12"/>
      <c r="S84" s="10"/>
      <c r="T84" s="10"/>
      <c r="U84" s="11"/>
      <c r="V84" s="4"/>
      <c r="W84" s="4"/>
      <c r="X84" s="4"/>
      <c r="Y84" s="4"/>
      <c r="Z84" s="4"/>
      <c r="AA84" s="4"/>
      <c r="AB84" s="4"/>
    </row>
    <row r="85" spans="1:28" s="1" customFormat="1" x14ac:dyDescent="0.2">
      <c r="A85" s="8"/>
      <c r="B85" s="3"/>
      <c r="C85" s="3"/>
      <c r="D85" s="3"/>
      <c r="N85" s="4"/>
      <c r="O85" s="4"/>
      <c r="P85" s="4"/>
      <c r="Q85" s="12"/>
      <c r="R85" s="12"/>
      <c r="S85" s="10"/>
      <c r="T85" s="10"/>
      <c r="U85" s="11"/>
      <c r="V85" s="4"/>
      <c r="W85" s="4"/>
      <c r="X85" s="4"/>
      <c r="Y85" s="4"/>
      <c r="Z85" s="4"/>
      <c r="AA85" s="4"/>
      <c r="AB85" s="4"/>
    </row>
    <row r="86" spans="1:28" s="1" customFormat="1" x14ac:dyDescent="0.2">
      <c r="A86" s="8"/>
      <c r="B86" s="3"/>
      <c r="C86" s="3"/>
      <c r="D86" s="3"/>
      <c r="N86" s="4"/>
      <c r="O86" s="4"/>
      <c r="P86" s="4"/>
      <c r="Q86" s="12"/>
      <c r="R86" s="12"/>
      <c r="S86" s="10"/>
      <c r="T86" s="10"/>
      <c r="U86" s="11"/>
      <c r="V86" s="4"/>
      <c r="W86" s="4"/>
      <c r="X86" s="4"/>
      <c r="Y86" s="4"/>
      <c r="Z86" s="4"/>
      <c r="AA86" s="4"/>
      <c r="AB86" s="4"/>
    </row>
    <row r="87" spans="1:28" s="1" customFormat="1" x14ac:dyDescent="0.2">
      <c r="A87" s="8"/>
      <c r="B87" s="3"/>
      <c r="C87" s="3"/>
      <c r="D87" s="3"/>
      <c r="N87" s="4"/>
      <c r="O87" s="4"/>
      <c r="P87" s="4"/>
      <c r="Q87" s="12"/>
      <c r="R87" s="12"/>
      <c r="S87" s="10"/>
      <c r="T87" s="10"/>
      <c r="U87" s="11"/>
      <c r="V87" s="4"/>
      <c r="W87" s="4"/>
      <c r="X87" s="4"/>
      <c r="Y87" s="4"/>
      <c r="Z87" s="4"/>
      <c r="AA87" s="4"/>
      <c r="AB87" s="4"/>
    </row>
    <row r="88" spans="1:28" s="1" customFormat="1" x14ac:dyDescent="0.2">
      <c r="A88" s="8"/>
      <c r="B88" s="3"/>
      <c r="C88" s="3"/>
      <c r="D88" s="3"/>
      <c r="N88" s="4"/>
      <c r="O88" s="4"/>
      <c r="P88" s="4"/>
      <c r="Q88" s="12"/>
      <c r="R88" s="12"/>
      <c r="S88" s="10"/>
      <c r="T88" s="10"/>
      <c r="U88" s="11"/>
      <c r="V88" s="4"/>
      <c r="W88" s="4"/>
      <c r="X88" s="4"/>
      <c r="Y88" s="4"/>
      <c r="Z88" s="4"/>
      <c r="AA88" s="4"/>
      <c r="AB88" s="4"/>
    </row>
    <row r="89" spans="1:28" s="1" customFormat="1" x14ac:dyDescent="0.2">
      <c r="A89" s="8"/>
      <c r="N89" s="4"/>
      <c r="O89" s="4"/>
      <c r="P89" s="4"/>
      <c r="Q89" s="12"/>
      <c r="R89" s="12"/>
      <c r="S89" s="10"/>
      <c r="T89" s="10"/>
      <c r="U89" s="11"/>
      <c r="V89" s="4"/>
      <c r="W89" s="4"/>
      <c r="X89" s="4"/>
      <c r="Y89" s="4"/>
      <c r="Z89" s="4"/>
      <c r="AA89" s="4"/>
      <c r="AB89" s="4"/>
    </row>
    <row r="90" spans="1:28" s="1" customFormat="1" x14ac:dyDescent="0.2">
      <c r="A90" s="8"/>
      <c r="N90" s="4"/>
      <c r="O90" s="4"/>
      <c r="P90" s="4"/>
      <c r="Q90" s="12"/>
      <c r="R90" s="12"/>
      <c r="S90" s="10"/>
      <c r="T90" s="10"/>
      <c r="U90" s="11"/>
      <c r="V90" s="4"/>
      <c r="W90" s="4"/>
      <c r="X90" s="4"/>
      <c r="Y90" s="4"/>
      <c r="Z90" s="4"/>
      <c r="AA90" s="4"/>
      <c r="AB90" s="4"/>
    </row>
    <row r="91" spans="1:28" s="1" customFormat="1" x14ac:dyDescent="0.2">
      <c r="A91" s="8"/>
      <c r="N91" s="4"/>
      <c r="O91" s="4"/>
      <c r="P91" s="4"/>
      <c r="Q91" s="12"/>
      <c r="R91" s="12"/>
      <c r="S91" s="10"/>
      <c r="T91" s="10"/>
      <c r="U91" s="11"/>
      <c r="V91" s="4"/>
      <c r="W91" s="4"/>
      <c r="X91" s="4"/>
      <c r="Y91" s="4"/>
      <c r="Z91" s="4"/>
      <c r="AA91" s="4"/>
      <c r="AB91" s="4"/>
    </row>
    <row r="92" spans="1:28" s="1" customFormat="1" x14ac:dyDescent="0.2">
      <c r="A92" s="8"/>
      <c r="N92" s="4"/>
      <c r="O92" s="4"/>
      <c r="P92" s="4"/>
      <c r="Q92" s="12"/>
      <c r="R92" s="12"/>
      <c r="S92" s="10"/>
      <c r="T92" s="10"/>
      <c r="U92" s="11"/>
      <c r="V92" s="4"/>
      <c r="W92" s="4"/>
      <c r="X92" s="4"/>
      <c r="Y92" s="4"/>
      <c r="Z92" s="4"/>
      <c r="AA92" s="4"/>
      <c r="AB92" s="4"/>
    </row>
    <row r="93" spans="1:28" s="1" customFormat="1" x14ac:dyDescent="0.2">
      <c r="A93" s="8"/>
      <c r="N93" s="4"/>
      <c r="O93" s="4"/>
      <c r="P93" s="4"/>
      <c r="Q93" s="12"/>
      <c r="R93" s="12"/>
      <c r="S93" s="10"/>
      <c r="T93" s="10"/>
      <c r="U93" s="11"/>
      <c r="V93" s="4"/>
      <c r="W93" s="4"/>
      <c r="X93" s="4"/>
      <c r="Y93" s="4"/>
      <c r="Z93" s="4"/>
      <c r="AA93" s="4"/>
      <c r="AB93" s="4"/>
    </row>
    <row r="94" spans="1:28" s="1" customFormat="1" x14ac:dyDescent="0.2">
      <c r="A94" s="8"/>
      <c r="N94" s="4"/>
      <c r="O94" s="4"/>
      <c r="P94" s="4"/>
      <c r="Q94" s="12"/>
      <c r="R94" s="12"/>
      <c r="S94" s="10"/>
      <c r="T94" s="10"/>
      <c r="U94" s="11"/>
      <c r="V94" s="4"/>
      <c r="W94" s="4"/>
      <c r="X94" s="4"/>
      <c r="Y94" s="4"/>
      <c r="Z94" s="4"/>
      <c r="AA94" s="4"/>
      <c r="AB94" s="4"/>
    </row>
    <row r="95" spans="1:28" s="1" customFormat="1" x14ac:dyDescent="0.2">
      <c r="A95" s="8"/>
      <c r="N95" s="4"/>
      <c r="O95" s="4"/>
      <c r="P95" s="4"/>
      <c r="Q95" s="12"/>
      <c r="R95" s="12"/>
      <c r="S95" s="10"/>
      <c r="T95" s="10"/>
      <c r="U95" s="11"/>
      <c r="V95" s="4"/>
      <c r="W95" s="4"/>
      <c r="X95" s="4"/>
      <c r="Y95" s="4"/>
      <c r="Z95" s="4"/>
      <c r="AA95" s="4"/>
      <c r="AB95" s="4"/>
    </row>
    <row r="96" spans="1:28" s="1" customFormat="1" x14ac:dyDescent="0.2">
      <c r="A96" s="8"/>
      <c r="N96" s="4"/>
      <c r="O96" s="4"/>
      <c r="P96" s="4"/>
      <c r="Q96" s="12"/>
      <c r="R96" s="12"/>
      <c r="S96" s="10"/>
      <c r="T96" s="10"/>
      <c r="U96" s="11"/>
      <c r="V96" s="4"/>
      <c r="W96" s="4"/>
      <c r="X96" s="4"/>
      <c r="Y96" s="4"/>
      <c r="Z96" s="4"/>
      <c r="AA96" s="4"/>
      <c r="AB96" s="4"/>
    </row>
    <row r="97" spans="1:28" s="1" customFormat="1" x14ac:dyDescent="0.2">
      <c r="A97" s="8"/>
      <c r="N97" s="4"/>
      <c r="O97" s="4"/>
      <c r="P97" s="4"/>
      <c r="Q97" s="12"/>
      <c r="R97" s="12"/>
      <c r="S97" s="10"/>
      <c r="T97" s="10"/>
      <c r="U97" s="11"/>
      <c r="V97" s="4"/>
      <c r="W97" s="4"/>
      <c r="X97" s="4"/>
      <c r="Y97" s="4"/>
      <c r="Z97" s="4"/>
      <c r="AA97" s="4"/>
      <c r="AB97" s="4"/>
    </row>
    <row r="98" spans="1:28" s="1" customFormat="1" x14ac:dyDescent="0.2">
      <c r="A98" s="8"/>
      <c r="N98" s="4"/>
      <c r="O98" s="4"/>
      <c r="P98" s="4"/>
      <c r="Q98" s="12"/>
      <c r="R98" s="12"/>
      <c r="S98" s="10"/>
      <c r="T98" s="10"/>
      <c r="U98" s="11"/>
      <c r="V98" s="4"/>
      <c r="W98" s="4"/>
      <c r="X98" s="4"/>
      <c r="Y98" s="4"/>
      <c r="Z98" s="4"/>
      <c r="AA98" s="4"/>
      <c r="AB98" s="4"/>
    </row>
    <row r="99" spans="1:28" s="1" customFormat="1" x14ac:dyDescent="0.2">
      <c r="A99" s="8"/>
      <c r="N99" s="4"/>
      <c r="O99" s="4"/>
      <c r="P99" s="4"/>
      <c r="Q99" s="12"/>
      <c r="R99" s="12"/>
      <c r="S99" s="10"/>
      <c r="T99" s="10"/>
      <c r="U99" s="11"/>
      <c r="V99" s="4"/>
      <c r="W99" s="4"/>
      <c r="X99" s="4"/>
      <c r="Y99" s="4"/>
      <c r="Z99" s="4"/>
      <c r="AA99" s="4"/>
      <c r="AB99" s="4"/>
    </row>
    <row r="100" spans="1:28" s="1" customFormat="1" x14ac:dyDescent="0.2">
      <c r="A100" s="8"/>
      <c r="N100" s="4"/>
      <c r="O100" s="4"/>
      <c r="P100" s="4"/>
      <c r="Q100" s="12"/>
      <c r="R100" s="12"/>
      <c r="S100" s="10"/>
      <c r="T100" s="10"/>
      <c r="U100" s="11"/>
      <c r="V100" s="4"/>
      <c r="W100" s="4"/>
      <c r="X100" s="4"/>
      <c r="Y100" s="4"/>
      <c r="Z100" s="4"/>
      <c r="AA100" s="4"/>
      <c r="AB100" s="4"/>
    </row>
    <row r="101" spans="1:28" s="1" customFormat="1" x14ac:dyDescent="0.2">
      <c r="A101" s="8"/>
      <c r="N101" s="4"/>
      <c r="O101" s="4"/>
      <c r="P101" s="4"/>
      <c r="Q101" s="12"/>
      <c r="R101" s="12"/>
      <c r="S101" s="10"/>
      <c r="T101" s="10"/>
      <c r="U101" s="11"/>
      <c r="V101" s="4"/>
      <c r="W101" s="4"/>
      <c r="X101" s="4"/>
      <c r="Y101" s="4"/>
      <c r="Z101" s="4"/>
      <c r="AA101" s="4"/>
      <c r="AB101" s="4"/>
    </row>
    <row r="102" spans="1:28" s="1" customFormat="1" x14ac:dyDescent="0.2">
      <c r="A102" s="8"/>
      <c r="N102" s="4"/>
      <c r="O102" s="4"/>
      <c r="P102" s="4"/>
      <c r="Q102" s="12"/>
      <c r="R102" s="12"/>
      <c r="S102" s="10"/>
      <c r="T102" s="10"/>
      <c r="U102" s="11"/>
      <c r="V102" s="4"/>
      <c r="W102" s="4"/>
      <c r="X102" s="4"/>
      <c r="Y102" s="4"/>
      <c r="Z102" s="4"/>
      <c r="AA102" s="4"/>
      <c r="AB102" s="4"/>
    </row>
    <row r="103" spans="1:28" s="1" customFormat="1" x14ac:dyDescent="0.2">
      <c r="A103" s="8"/>
      <c r="N103" s="4"/>
      <c r="O103" s="4"/>
      <c r="P103" s="4"/>
      <c r="Q103" s="12"/>
      <c r="R103" s="12"/>
      <c r="S103" s="10"/>
      <c r="T103" s="10"/>
      <c r="U103" s="11"/>
      <c r="V103" s="4"/>
      <c r="W103" s="4"/>
      <c r="X103" s="4"/>
      <c r="Y103" s="4"/>
      <c r="Z103" s="4"/>
      <c r="AA103" s="4"/>
      <c r="AB103" s="4"/>
    </row>
    <row r="104" spans="1:28" s="1" customFormat="1" x14ac:dyDescent="0.2">
      <c r="A104" s="8"/>
      <c r="N104" s="4"/>
      <c r="O104" s="4"/>
      <c r="P104" s="4"/>
      <c r="Q104" s="12"/>
      <c r="R104" s="12"/>
      <c r="S104" s="10"/>
      <c r="T104" s="10"/>
      <c r="U104" s="11"/>
      <c r="V104" s="4"/>
      <c r="W104" s="4"/>
      <c r="X104" s="4"/>
      <c r="Y104" s="4"/>
      <c r="Z104" s="4"/>
      <c r="AA104" s="4"/>
      <c r="AB104" s="4"/>
    </row>
    <row r="105" spans="1:28" s="1" customFormat="1" x14ac:dyDescent="0.2">
      <c r="A105" s="8"/>
      <c r="N105" s="4"/>
      <c r="O105" s="4"/>
      <c r="P105" s="4"/>
      <c r="Q105" s="12"/>
      <c r="R105" s="12"/>
      <c r="S105" s="10"/>
      <c r="T105" s="10"/>
      <c r="U105" s="11"/>
      <c r="V105" s="4"/>
      <c r="W105" s="4"/>
      <c r="X105" s="4"/>
      <c r="Y105" s="4"/>
      <c r="Z105" s="4"/>
      <c r="AA105" s="4"/>
      <c r="AB105" s="4"/>
    </row>
    <row r="106" spans="1:28" s="1" customFormat="1" x14ac:dyDescent="0.2">
      <c r="A106" s="8"/>
      <c r="N106" s="4"/>
      <c r="O106" s="4"/>
      <c r="P106" s="4"/>
      <c r="Q106" s="12"/>
      <c r="R106" s="12"/>
      <c r="S106" s="10"/>
      <c r="T106" s="10"/>
      <c r="U106" s="11"/>
      <c r="V106" s="4"/>
      <c r="W106" s="4"/>
      <c r="X106" s="4"/>
      <c r="Y106" s="4"/>
      <c r="Z106" s="4"/>
      <c r="AA106" s="4"/>
      <c r="AB106" s="4"/>
    </row>
    <row r="107" spans="1:28" s="1" customFormat="1" x14ac:dyDescent="0.2">
      <c r="A107" s="8"/>
      <c r="N107" s="4"/>
      <c r="O107" s="4"/>
      <c r="P107" s="4"/>
      <c r="Q107" s="12"/>
      <c r="R107" s="12"/>
      <c r="S107" s="10"/>
      <c r="T107" s="10"/>
      <c r="U107" s="11"/>
      <c r="V107" s="4"/>
      <c r="W107" s="4"/>
      <c r="X107" s="4"/>
      <c r="Y107" s="4"/>
      <c r="Z107" s="4"/>
      <c r="AA107" s="4"/>
      <c r="AB107" s="4"/>
    </row>
    <row r="108" spans="1:28" s="1" customFormat="1" x14ac:dyDescent="0.2">
      <c r="A108" s="8"/>
      <c r="N108" s="4"/>
      <c r="O108" s="4"/>
      <c r="P108" s="4"/>
      <c r="Q108" s="12"/>
      <c r="R108" s="12"/>
      <c r="S108" s="10"/>
      <c r="T108" s="10"/>
      <c r="U108" s="11"/>
      <c r="V108" s="4"/>
      <c r="W108" s="4"/>
      <c r="X108" s="4"/>
      <c r="Y108" s="4"/>
      <c r="Z108" s="4"/>
      <c r="AA108" s="4"/>
      <c r="AB108" s="4"/>
    </row>
    <row r="109" spans="1:28" s="1" customFormat="1" x14ac:dyDescent="0.2">
      <c r="A109" s="8"/>
      <c r="N109" s="4"/>
      <c r="O109" s="4"/>
      <c r="P109" s="4"/>
      <c r="Q109" s="12"/>
      <c r="R109" s="12"/>
      <c r="S109" s="10"/>
      <c r="T109" s="10"/>
      <c r="U109" s="11"/>
      <c r="V109" s="4"/>
      <c r="W109" s="4"/>
      <c r="X109" s="4"/>
      <c r="Y109" s="4"/>
      <c r="Z109" s="4"/>
      <c r="AA109" s="4"/>
      <c r="AB109" s="4"/>
    </row>
    <row r="110" spans="1:28" s="1" customFormat="1" x14ac:dyDescent="0.2">
      <c r="A110" s="8"/>
      <c r="N110" s="4"/>
      <c r="O110" s="4"/>
      <c r="P110" s="4"/>
      <c r="Q110" s="12"/>
      <c r="R110" s="12"/>
      <c r="S110" s="10"/>
      <c r="T110" s="10"/>
      <c r="U110" s="11"/>
      <c r="V110" s="4"/>
      <c r="W110" s="4"/>
      <c r="X110" s="4"/>
      <c r="Y110" s="4"/>
      <c r="Z110" s="4"/>
      <c r="AA110" s="4"/>
      <c r="AB110" s="4"/>
    </row>
    <row r="111" spans="1:28" s="1" customFormat="1" x14ac:dyDescent="0.2">
      <c r="A111" s="8"/>
      <c r="N111" s="4"/>
      <c r="O111" s="4"/>
      <c r="P111" s="4"/>
      <c r="Q111" s="12"/>
      <c r="R111" s="12"/>
      <c r="S111" s="10"/>
      <c r="T111" s="10"/>
      <c r="U111" s="11"/>
      <c r="V111" s="4"/>
      <c r="W111" s="4"/>
      <c r="X111" s="4"/>
      <c r="Y111" s="4"/>
      <c r="Z111" s="4"/>
      <c r="AA111" s="4"/>
      <c r="AB111" s="4"/>
    </row>
    <row r="112" spans="1:28" s="1" customFormat="1" x14ac:dyDescent="0.2">
      <c r="A112" s="8"/>
      <c r="N112" s="4"/>
      <c r="O112" s="4"/>
      <c r="P112" s="4"/>
      <c r="Q112" s="12"/>
      <c r="R112" s="12"/>
      <c r="S112" s="10"/>
      <c r="T112" s="10"/>
      <c r="U112" s="11"/>
      <c r="V112" s="4"/>
      <c r="W112" s="4"/>
      <c r="X112" s="4"/>
      <c r="Y112" s="4"/>
      <c r="Z112" s="4"/>
      <c r="AA112" s="4"/>
      <c r="AB112" s="4"/>
    </row>
    <row r="113" spans="1:28" s="1" customFormat="1" x14ac:dyDescent="0.2">
      <c r="A113" s="8"/>
      <c r="N113" s="4"/>
      <c r="O113" s="4"/>
      <c r="P113" s="4"/>
      <c r="Q113" s="12"/>
      <c r="R113" s="12"/>
      <c r="S113" s="10"/>
      <c r="T113" s="10"/>
      <c r="U113" s="11"/>
      <c r="V113" s="4"/>
      <c r="W113" s="4"/>
      <c r="X113" s="4"/>
      <c r="Y113" s="4"/>
      <c r="Z113" s="4"/>
      <c r="AA113" s="4"/>
      <c r="AB113" s="4"/>
    </row>
    <row r="114" spans="1:28" s="1" customFormat="1" x14ac:dyDescent="0.2">
      <c r="A114" s="8"/>
      <c r="N114" s="4"/>
      <c r="O114" s="4"/>
      <c r="P114" s="4"/>
      <c r="Q114" s="12"/>
      <c r="R114" s="12"/>
      <c r="S114" s="10"/>
      <c r="T114" s="10"/>
      <c r="U114" s="11"/>
      <c r="V114" s="4"/>
      <c r="W114" s="4"/>
      <c r="X114" s="4"/>
      <c r="Y114" s="4"/>
      <c r="Z114" s="4"/>
      <c r="AA114" s="4"/>
      <c r="AB114" s="4"/>
    </row>
    <row r="115" spans="1:28" s="1" customFormat="1" x14ac:dyDescent="0.2">
      <c r="A115" s="8"/>
      <c r="N115" s="4"/>
      <c r="O115" s="4"/>
      <c r="P115" s="4"/>
      <c r="Q115" s="12"/>
      <c r="R115" s="12"/>
      <c r="S115" s="10"/>
      <c r="T115" s="10"/>
      <c r="U115" s="11"/>
      <c r="V115" s="4"/>
      <c r="W115" s="4"/>
      <c r="X115" s="4"/>
      <c r="Y115" s="4"/>
      <c r="Z115" s="4"/>
      <c r="AA115" s="4"/>
      <c r="AB115" s="4"/>
    </row>
    <row r="116" spans="1:28" s="1" customFormat="1" x14ac:dyDescent="0.2">
      <c r="A116" s="8"/>
      <c r="N116" s="4"/>
      <c r="O116" s="4"/>
      <c r="P116" s="4"/>
      <c r="Q116" s="12"/>
      <c r="R116" s="12"/>
      <c r="S116" s="10"/>
      <c r="T116" s="10"/>
      <c r="U116" s="11"/>
      <c r="V116" s="4"/>
      <c r="W116" s="4"/>
      <c r="X116" s="4"/>
      <c r="Y116" s="4"/>
      <c r="Z116" s="4"/>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4"/>
      <c r="W11465" s="4"/>
      <c r="X11465" s="4"/>
      <c r="Y11465" s="4"/>
      <c r="Z11465" s="4"/>
      <c r="AA11465" s="4"/>
      <c r="AB11465" s="4"/>
      <c r="AC11465" s="2"/>
    </row>
  </sheetData>
  <sheetProtection algorithmName="SHA-512" hashValue="0I1s9AE/u93xX28VfrxDXXlPF+o0Uf5Wby1S6+6L4B5ijaxrJYA6/ewL2BGgwRSBVfxLCP65iPtG/vRbUvvAFg==" saltValue="j9+doimQ9m9k8Xk1LHGQEA==" spinCount="100000" sheet="1" objects="1" scenarios="1"/>
  <mergeCells count="103">
    <mergeCell ref="G74:I74"/>
    <mergeCell ref="K74:M74"/>
    <mergeCell ref="A29:M29"/>
    <mergeCell ref="A2:M2"/>
    <mergeCell ref="A3:A28"/>
    <mergeCell ref="B6:D6"/>
    <mergeCell ref="B9:D9"/>
    <mergeCell ref="B15:D15"/>
    <mergeCell ref="E15:F15"/>
    <mergeCell ref="G15:H15"/>
    <mergeCell ref="E5:G5"/>
    <mergeCell ref="H5:K5"/>
    <mergeCell ref="E6:G6"/>
    <mergeCell ref="H6:K6"/>
    <mergeCell ref="E8:G8"/>
    <mergeCell ref="H8:J8"/>
    <mergeCell ref="E9:G9"/>
    <mergeCell ref="H9:J9"/>
    <mergeCell ref="K9:L9"/>
    <mergeCell ref="E11:J11"/>
    <mergeCell ref="E17:F17"/>
    <mergeCell ref="B21:D21"/>
    <mergeCell ref="E21:F21"/>
    <mergeCell ref="E27:F27"/>
    <mergeCell ref="G23:H23"/>
    <mergeCell ref="P21:U21"/>
    <mergeCell ref="P25:R25"/>
    <mergeCell ref="T25:U25"/>
    <mergeCell ref="B25:D25"/>
    <mergeCell ref="E25:F25"/>
    <mergeCell ref="G25:H25"/>
    <mergeCell ref="P23:U23"/>
    <mergeCell ref="B19:D19"/>
    <mergeCell ref="E19:F19"/>
    <mergeCell ref="G19:H19"/>
    <mergeCell ref="P6:U6"/>
    <mergeCell ref="H61:J61"/>
    <mergeCell ref="C49:D49"/>
    <mergeCell ref="G49:H49"/>
    <mergeCell ref="I27:J27"/>
    <mergeCell ref="L49:M49"/>
    <mergeCell ref="C50:D50"/>
    <mergeCell ref="P17:U17"/>
    <mergeCell ref="P9:U9"/>
    <mergeCell ref="B11:D11"/>
    <mergeCell ref="B13:D13"/>
    <mergeCell ref="E13:F13"/>
    <mergeCell ref="H13:I13"/>
    <mergeCell ref="J15:L15"/>
    <mergeCell ref="J13:L13"/>
    <mergeCell ref="G17:I17"/>
    <mergeCell ref="G27:H27"/>
    <mergeCell ref="Q28:U31"/>
    <mergeCell ref="G50:I50"/>
    <mergeCell ref="L50:M50"/>
    <mergeCell ref="G21:H21"/>
    <mergeCell ref="P19:U19"/>
    <mergeCell ref="B23:D23"/>
    <mergeCell ref="E23:F23"/>
    <mergeCell ref="A70:M70"/>
    <mergeCell ref="A63:M63"/>
    <mergeCell ref="A65:B65"/>
    <mergeCell ref="D65:E65"/>
    <mergeCell ref="G51:I51"/>
    <mergeCell ref="L51:M51"/>
    <mergeCell ref="C52:D52"/>
    <mergeCell ref="G52:I52"/>
    <mergeCell ref="L52:M52"/>
    <mergeCell ref="C57:D57"/>
    <mergeCell ref="G57:I57"/>
    <mergeCell ref="L57:M57"/>
    <mergeCell ref="C58:D58"/>
    <mergeCell ref="A67:B67"/>
    <mergeCell ref="D67:E67"/>
    <mergeCell ref="A69:D69"/>
    <mergeCell ref="E69:F69"/>
    <mergeCell ref="L60:M60"/>
    <mergeCell ref="D61:E61"/>
    <mergeCell ref="G69:M69"/>
    <mergeCell ref="A30:A46"/>
    <mergeCell ref="Q32:U33"/>
    <mergeCell ref="A72:F72"/>
    <mergeCell ref="A74:F74"/>
    <mergeCell ref="C17:D17"/>
    <mergeCell ref="G58:I58"/>
    <mergeCell ref="L58:M58"/>
    <mergeCell ref="C55:D55"/>
    <mergeCell ref="G55:I55"/>
    <mergeCell ref="L55:M55"/>
    <mergeCell ref="C56:D56"/>
    <mergeCell ref="G56:I56"/>
    <mergeCell ref="L56:M56"/>
    <mergeCell ref="C53:D53"/>
    <mergeCell ref="G53:I53"/>
    <mergeCell ref="L53:M53"/>
    <mergeCell ref="C54:D54"/>
    <mergeCell ref="G54:I54"/>
    <mergeCell ref="L54:M54"/>
    <mergeCell ref="C51:D51"/>
    <mergeCell ref="C59:D59"/>
    <mergeCell ref="G59:I59"/>
    <mergeCell ref="L59:M59"/>
    <mergeCell ref="A48:M48"/>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17" r:id="rId1" xr:uid="{F9AE65F2-669A-46A2-A5A1-18313924A461}"/>
    <hyperlink ref="O19" r:id="rId2" xr:uid="{FC5A17ED-281B-4166-B24A-5EE6378A2D81}"/>
    <hyperlink ref="O21" r:id="rId3" xr:uid="{C2D31299-6F5A-42DE-87D2-ACBB641FAE64}"/>
    <hyperlink ref="O23" r:id="rId4" xr:uid="{E13DF66F-D3DD-4996-A3B4-1C77ED705C85}"/>
    <hyperlink ref="O25" r:id="rId5" xr:uid="{DBE4BC9F-A335-4356-B7AD-03D6B4B1E285}"/>
    <hyperlink ref="O6" r:id="rId6" xr:uid="{AAEE0D92-34B4-405A-8DC3-524785724092}"/>
    <hyperlink ref="O9" r:id="rId7" xr:uid="{F73BFDF2-DFDE-444E-A959-C3F579ADD016}"/>
    <hyperlink ref="S25" r:id="rId8" xr:uid="{40AB8845-7E30-4B47-8784-7CB41F6F6D03}"/>
  </hyperlinks>
  <printOptions horizontalCentered="1"/>
  <pageMargins left="0.78740157480314965" right="0.39370078740157483" top="0.39370078740157483" bottom="0.39370078740157483" header="0.51181102362204722" footer="0.51181102362204722"/>
  <pageSetup paperSize="9" scale="105" orientation="portrait" r:id="rId9"/>
  <headerFooter alignWithMargins="0"/>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39997558519241921"/>
    <pageSetUpPr fitToPage="1"/>
  </sheetPr>
  <dimension ref="A1:AS219"/>
  <sheetViews>
    <sheetView zoomScaleNormal="100" workbookViewId="0">
      <selection activeCell="N9" sqref="N9"/>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91" customFormat="1" ht="18.75" customHeight="1" thickBot="1" x14ac:dyDescent="0.3">
      <c r="A1" s="421" t="s">
        <v>147</v>
      </c>
      <c r="B1" s="422"/>
      <c r="C1" s="422"/>
      <c r="D1" s="422"/>
      <c r="E1" s="422"/>
      <c r="F1" s="422"/>
      <c r="G1" s="422"/>
      <c r="H1" s="423"/>
      <c r="M1" s="292"/>
      <c r="N1" s="292"/>
      <c r="O1" s="292"/>
      <c r="P1" s="292"/>
      <c r="Q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73"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64">
        <v>11.5</v>
      </c>
      <c r="E4" s="32"/>
      <c r="F4" s="33"/>
      <c r="G4" s="33"/>
      <c r="H4" s="264">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64">
        <f>SUM(D6:D8)</f>
        <v>21.5</v>
      </c>
      <c r="E5" s="32"/>
      <c r="F5" s="33"/>
      <c r="G5" s="33"/>
      <c r="H5" s="264">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56</v>
      </c>
      <c r="D6" s="265">
        <v>3.5</v>
      </c>
      <c r="E6" s="38"/>
      <c r="F6" s="39"/>
      <c r="G6" s="39"/>
      <c r="H6" s="265">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57</v>
      </c>
      <c r="D7" s="265">
        <v>10</v>
      </c>
      <c r="E7" s="38"/>
      <c r="F7" s="39"/>
      <c r="G7" s="39"/>
      <c r="H7" s="265">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58</v>
      </c>
      <c r="D8" s="265">
        <v>8</v>
      </c>
      <c r="E8" s="38"/>
      <c r="F8" s="39"/>
      <c r="G8" s="39"/>
      <c r="H8" s="265">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64">
        <f>SUM(D4:D5)</f>
        <v>33</v>
      </c>
      <c r="E9" s="32"/>
      <c r="F9" s="33"/>
      <c r="G9" s="33"/>
      <c r="H9" s="264">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73"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59</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60</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61</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121</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62</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95</v>
      </c>
      <c r="D17" s="47">
        <v>3.2499999999999999E-3</v>
      </c>
      <c r="E17" s="46"/>
      <c r="H17" s="47">
        <f>SUM(D17)</f>
        <v>3.2499999999999999E-3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8.3320000000000005E-2</v>
      </c>
      <c r="E18" s="50"/>
      <c r="H18" s="51">
        <f>SUM(H12:H17)</f>
        <v>0.11808</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73" t="s">
        <v>122</v>
      </c>
      <c r="B20" s="424" t="s">
        <v>63</v>
      </c>
      <c r="C20" s="424"/>
      <c r="D20" s="424"/>
      <c r="E20" s="424"/>
      <c r="F20" s="424"/>
      <c r="G20" s="424"/>
      <c r="H20" s="424"/>
      <c r="I20" s="61"/>
      <c r="J20" s="61"/>
      <c r="K20" s="24" t="s">
        <v>159</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75" t="s">
        <v>25</v>
      </c>
      <c r="B21" s="276">
        <v>306.25</v>
      </c>
      <c r="D21" s="428" t="s">
        <v>160</v>
      </c>
      <c r="E21" s="429"/>
      <c r="F21" s="429"/>
      <c r="G21" s="429"/>
      <c r="H21" s="430"/>
      <c r="I21" s="310"/>
      <c r="J21" s="61"/>
      <c r="K21" s="415" t="s">
        <v>161</v>
      </c>
      <c r="L21" s="416"/>
      <c r="M21" s="416"/>
      <c r="N21" s="416"/>
      <c r="O21" s="417"/>
      <c r="P21" s="310"/>
      <c r="Q21" s="25"/>
      <c r="R21" s="415" t="s">
        <v>162</v>
      </c>
      <c r="S21" s="416"/>
      <c r="T21" s="416"/>
      <c r="U21" s="416"/>
      <c r="V21" s="417"/>
      <c r="W21" s="310"/>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77" t="s">
        <v>24</v>
      </c>
      <c r="B22" s="278">
        <v>1837.5</v>
      </c>
      <c r="D22" s="62"/>
      <c r="H22" s="63"/>
      <c r="I22" s="310"/>
      <c r="J22" s="61"/>
      <c r="K22" s="321"/>
      <c r="L22" s="25"/>
      <c r="M22" s="25"/>
      <c r="N22" s="25"/>
      <c r="O22" s="322"/>
      <c r="P22" s="310"/>
      <c r="Q22" s="25"/>
      <c r="R22" s="321"/>
      <c r="S22" s="25"/>
      <c r="T22" s="25"/>
      <c r="U22" s="25"/>
      <c r="V22" s="322"/>
      <c r="W22" s="310"/>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79" t="s">
        <v>26</v>
      </c>
      <c r="B23" s="278">
        <v>2143.75</v>
      </c>
      <c r="D23" s="64" t="s">
        <v>12</v>
      </c>
      <c r="F23" s="29" t="s">
        <v>13</v>
      </c>
      <c r="G23" s="65"/>
      <c r="H23" s="66" t="s">
        <v>14</v>
      </c>
      <c r="I23" s="311" t="s">
        <v>23</v>
      </c>
      <c r="J23" s="61"/>
      <c r="K23" s="323" t="s">
        <v>12</v>
      </c>
      <c r="L23" s="324"/>
      <c r="M23" s="325" t="s">
        <v>13</v>
      </c>
      <c r="N23" s="326"/>
      <c r="O23" s="327" t="s">
        <v>14</v>
      </c>
      <c r="P23" s="315" t="s">
        <v>23</v>
      </c>
      <c r="Q23" s="25"/>
      <c r="R23" s="323" t="s">
        <v>12</v>
      </c>
      <c r="S23" s="324"/>
      <c r="T23" s="325" t="s">
        <v>13</v>
      </c>
      <c r="U23" s="326"/>
      <c r="V23" s="327" t="s">
        <v>14</v>
      </c>
      <c r="W23" s="315"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80"/>
      <c r="B24" s="281"/>
      <c r="D24" s="67"/>
      <c r="F24" s="68"/>
      <c r="G24" s="69"/>
      <c r="H24" s="70"/>
      <c r="I24" s="312"/>
      <c r="J24" s="56"/>
      <c r="K24" s="328"/>
      <c r="L24" s="57"/>
      <c r="M24" s="329"/>
      <c r="N24" s="330"/>
      <c r="O24" s="331"/>
      <c r="P24" s="312"/>
      <c r="Q24" s="57"/>
      <c r="R24" s="328"/>
      <c r="S24" s="57"/>
      <c r="T24" s="329"/>
      <c r="U24" s="330"/>
      <c r="V24" s="331"/>
      <c r="W24" s="312"/>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82" t="s">
        <v>64</v>
      </c>
      <c r="B25" s="283">
        <v>1870</v>
      </c>
      <c r="D25" s="71" t="s">
        <v>15</v>
      </c>
      <c r="F25" s="65"/>
      <c r="G25" s="65"/>
      <c r="H25" s="72"/>
      <c r="I25" s="310"/>
      <c r="J25" s="61"/>
      <c r="K25" s="332" t="s">
        <v>15</v>
      </c>
      <c r="L25" s="324"/>
      <c r="M25" s="326"/>
      <c r="N25" s="326"/>
      <c r="O25" s="333"/>
      <c r="P25" s="310"/>
      <c r="Q25" s="25"/>
      <c r="R25" s="332" t="s">
        <v>15</v>
      </c>
      <c r="S25" s="324"/>
      <c r="T25" s="326"/>
      <c r="U25" s="326"/>
      <c r="V25" s="333"/>
      <c r="W25" s="316"/>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84" t="s">
        <v>28</v>
      </c>
      <c r="B26" s="285">
        <f>SUM(B23)</f>
        <v>2143.75</v>
      </c>
      <c r="C26" s="73"/>
      <c r="D26" s="74" t="s">
        <v>148</v>
      </c>
      <c r="F26" s="75">
        <v>1.12E-2</v>
      </c>
      <c r="G26" s="76"/>
      <c r="H26" s="297">
        <f t="shared" ref="H26:H31" si="1">SUM(F26*50%)</f>
        <v>5.5999999999999999E-3</v>
      </c>
      <c r="I26" s="313">
        <f t="shared" ref="I26:I31" si="2">SUM(F26-H26)</f>
        <v>5.5999999999999999E-3</v>
      </c>
      <c r="J26" s="61"/>
      <c r="K26" s="334" t="str">
        <f>(D26)</f>
        <v>2006 - 2000</v>
      </c>
      <c r="L26" s="324"/>
      <c r="M26" s="335">
        <v>1.15E-2</v>
      </c>
      <c r="N26" s="335"/>
      <c r="O26" s="336">
        <f t="shared" ref="O26:O31" si="3">SUM(M26*50%)</f>
        <v>5.7499999999999999E-3</v>
      </c>
      <c r="P26" s="313">
        <f t="shared" ref="P26:P31" si="4">SUM(M26-O26)</f>
        <v>5.7499999999999999E-3</v>
      </c>
      <c r="Q26" s="25"/>
      <c r="R26" s="334" t="str">
        <f>(D26)</f>
        <v>2006 - 2000</v>
      </c>
      <c r="S26" s="324"/>
      <c r="T26" s="335">
        <v>1.3299999999999999E-2</v>
      </c>
      <c r="U26" s="335"/>
      <c r="V26" s="336">
        <f t="shared" ref="V26:V31" si="5">SUM(T26*50%)</f>
        <v>6.6499999999999997E-3</v>
      </c>
      <c r="W26" s="317">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86" t="s">
        <v>27</v>
      </c>
      <c r="B27" s="287">
        <f>SUM(B21)</f>
        <v>306.25</v>
      </c>
      <c r="C27" s="77"/>
      <c r="D27" s="74" t="s">
        <v>149</v>
      </c>
      <c r="F27" s="75">
        <v>9.1439999999999994E-2</v>
      </c>
      <c r="G27" s="76"/>
      <c r="H27" s="297">
        <f t="shared" si="1"/>
        <v>4.5719999999999997E-2</v>
      </c>
      <c r="I27" s="313">
        <f t="shared" si="2"/>
        <v>4.5719999999999997E-2</v>
      </c>
      <c r="J27" s="61"/>
      <c r="K27" s="334" t="str">
        <f t="shared" ref="K27:K31" si="7">(D27)</f>
        <v>1999 - 1990</v>
      </c>
      <c r="L27" s="324"/>
      <c r="M27" s="335">
        <v>9.2439999999999994E-2</v>
      </c>
      <c r="N27" s="335"/>
      <c r="O27" s="336">
        <f t="shared" si="3"/>
        <v>4.6219999999999997E-2</v>
      </c>
      <c r="P27" s="313">
        <f t="shared" si="4"/>
        <v>4.6219999999999997E-2</v>
      </c>
      <c r="Q27" s="25"/>
      <c r="R27" s="334" t="str">
        <f t="shared" ref="R27:R31" si="8">(D27)</f>
        <v>1999 - 1990</v>
      </c>
      <c r="S27" s="324"/>
      <c r="T27" s="335">
        <v>9.6540000000000001E-2</v>
      </c>
      <c r="U27" s="335"/>
      <c r="V27" s="336">
        <f t="shared" si="5"/>
        <v>4.827E-2</v>
      </c>
      <c r="W27" s="317">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84"/>
      <c r="B28" s="285"/>
      <c r="C28" s="78"/>
      <c r="D28" s="74" t="s">
        <v>150</v>
      </c>
      <c r="F28" s="75">
        <v>0.12887000000000001</v>
      </c>
      <c r="G28" s="76"/>
      <c r="H28" s="297">
        <f t="shared" si="1"/>
        <v>6.4435000000000006E-2</v>
      </c>
      <c r="I28" s="313">
        <f t="shared" si="2"/>
        <v>6.4435000000000006E-2</v>
      </c>
      <c r="J28" s="61"/>
      <c r="K28" s="334" t="str">
        <f t="shared" si="7"/>
        <v>1989 - 1980</v>
      </c>
      <c r="L28" s="324"/>
      <c r="M28" s="335">
        <v>0.13106999999999999</v>
      </c>
      <c r="N28" s="335"/>
      <c r="O28" s="336">
        <f t="shared" si="3"/>
        <v>6.5534999999999996E-2</v>
      </c>
      <c r="P28" s="313">
        <f t="shared" si="4"/>
        <v>6.5534999999999996E-2</v>
      </c>
      <c r="Q28" s="25"/>
      <c r="R28" s="334" t="str">
        <f t="shared" si="8"/>
        <v>1989 - 1980</v>
      </c>
      <c r="S28" s="324"/>
      <c r="T28" s="335">
        <v>0.13957</v>
      </c>
      <c r="U28" s="335"/>
      <c r="V28" s="336">
        <f t="shared" si="5"/>
        <v>6.9785E-2</v>
      </c>
      <c r="W28" s="317">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82" t="s">
        <v>65</v>
      </c>
      <c r="B29" s="283">
        <v>2400</v>
      </c>
      <c r="C29" s="73"/>
      <c r="D29" s="74" t="s">
        <v>151</v>
      </c>
      <c r="F29" s="75">
        <v>0.18584999999999999</v>
      </c>
      <c r="G29" s="76"/>
      <c r="H29" s="297">
        <f t="shared" si="1"/>
        <v>9.2924999999999994E-2</v>
      </c>
      <c r="I29" s="313">
        <f t="shared" si="2"/>
        <v>9.2924999999999994E-2</v>
      </c>
      <c r="J29" s="61"/>
      <c r="K29" s="334" t="str">
        <f t="shared" si="7"/>
        <v>1979 - 1970</v>
      </c>
      <c r="L29" s="324"/>
      <c r="M29" s="335">
        <v>0.19275</v>
      </c>
      <c r="N29" s="335"/>
      <c r="O29" s="336">
        <f t="shared" si="3"/>
        <v>9.6375000000000002E-2</v>
      </c>
      <c r="P29" s="313">
        <f t="shared" si="4"/>
        <v>9.6375000000000002E-2</v>
      </c>
      <c r="Q29" s="25"/>
      <c r="R29" s="334" t="str">
        <f t="shared" si="8"/>
        <v>1979 - 1970</v>
      </c>
      <c r="S29" s="324"/>
      <c r="T29" s="335">
        <v>0.20745</v>
      </c>
      <c r="U29" s="335"/>
      <c r="V29" s="336">
        <f t="shared" si="5"/>
        <v>0.103725</v>
      </c>
      <c r="W29" s="317">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84" t="s">
        <v>28</v>
      </c>
      <c r="B30" s="285">
        <f>SUM(B23)</f>
        <v>2143.75</v>
      </c>
      <c r="C30" s="77"/>
      <c r="D30" s="74" t="s">
        <v>152</v>
      </c>
      <c r="F30" s="75">
        <v>0.21778</v>
      </c>
      <c r="G30" s="76"/>
      <c r="H30" s="297">
        <f t="shared" si="1"/>
        <v>0.10889</v>
      </c>
      <c r="I30" s="313">
        <f t="shared" si="2"/>
        <v>0.10889</v>
      </c>
      <c r="J30" s="61"/>
      <c r="K30" s="334" t="str">
        <f t="shared" si="7"/>
        <v>1969 - 1965</v>
      </c>
      <c r="L30" s="324"/>
      <c r="M30" s="335">
        <v>0.22817999999999999</v>
      </c>
      <c r="N30" s="335"/>
      <c r="O30" s="336">
        <f t="shared" si="3"/>
        <v>0.11409</v>
      </c>
      <c r="P30" s="313">
        <f t="shared" si="4"/>
        <v>0.11409</v>
      </c>
      <c r="Q30" s="25"/>
      <c r="R30" s="334" t="str">
        <f t="shared" si="8"/>
        <v>1969 - 1965</v>
      </c>
      <c r="S30" s="324"/>
      <c r="T30" s="335">
        <v>0.24578</v>
      </c>
      <c r="U30" s="335"/>
      <c r="V30" s="336">
        <f t="shared" si="5"/>
        <v>0.12289</v>
      </c>
      <c r="W30" s="317">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86" t="s">
        <v>27</v>
      </c>
      <c r="B31" s="287">
        <f>SUM(B21)</f>
        <v>306.25</v>
      </c>
      <c r="C31" s="78"/>
      <c r="D31" s="74" t="s">
        <v>153</v>
      </c>
      <c r="F31" s="75">
        <v>0.20977999999999999</v>
      </c>
      <c r="G31" s="76"/>
      <c r="H31" s="297">
        <f t="shared" si="1"/>
        <v>0.10489</v>
      </c>
      <c r="I31" s="313">
        <f t="shared" si="2"/>
        <v>0.10489</v>
      </c>
      <c r="J31" s="61"/>
      <c r="K31" s="334" t="str">
        <f t="shared" si="7"/>
        <v>1964 - 1959</v>
      </c>
      <c r="L31" s="324"/>
      <c r="M31" s="335">
        <v>0.21928</v>
      </c>
      <c r="N31" s="335"/>
      <c r="O31" s="336">
        <f t="shared" si="3"/>
        <v>0.10964</v>
      </c>
      <c r="P31" s="313">
        <f t="shared" si="4"/>
        <v>0.10964</v>
      </c>
      <c r="Q31" s="25"/>
      <c r="R31" s="334" t="str">
        <f t="shared" si="8"/>
        <v>1964 - 1959</v>
      </c>
      <c r="S31" s="324"/>
      <c r="T31" s="335">
        <v>0.23068</v>
      </c>
      <c r="U31" s="335"/>
      <c r="V31" s="336">
        <f t="shared" si="5"/>
        <v>0.11534</v>
      </c>
      <c r="W31" s="317">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88"/>
      <c r="B32" s="289"/>
      <c r="C32" s="79"/>
      <c r="D32" s="80"/>
      <c r="F32" s="81"/>
      <c r="G32" s="69"/>
      <c r="H32" s="82"/>
      <c r="I32" s="314"/>
      <c r="J32" s="56"/>
      <c r="K32" s="337"/>
      <c r="L32" s="57"/>
      <c r="M32" s="338"/>
      <c r="N32" s="330"/>
      <c r="O32" s="339"/>
      <c r="P32" s="314"/>
      <c r="Q32" s="57"/>
      <c r="R32" s="337"/>
      <c r="S32" s="57"/>
      <c r="T32" s="338"/>
      <c r="U32" s="330"/>
      <c r="V32" s="339"/>
      <c r="W32" s="314"/>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84"/>
      <c r="B33" s="290"/>
      <c r="D33" s="71" t="s">
        <v>16</v>
      </c>
      <c r="F33" s="65"/>
      <c r="G33" s="65"/>
      <c r="H33" s="72"/>
      <c r="I33" s="313"/>
      <c r="J33" s="61"/>
      <c r="K33" s="332" t="s">
        <v>16</v>
      </c>
      <c r="L33" s="324"/>
      <c r="M33" s="326"/>
      <c r="N33" s="326"/>
      <c r="O33" s="333"/>
      <c r="P33" s="313"/>
      <c r="Q33" s="25"/>
      <c r="R33" s="332" t="s">
        <v>16</v>
      </c>
      <c r="S33" s="324"/>
      <c r="T33" s="326"/>
      <c r="U33" s="326"/>
      <c r="V33" s="333"/>
      <c r="W33" s="317"/>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82" t="s">
        <v>66</v>
      </c>
      <c r="B34" s="283">
        <v>3385</v>
      </c>
      <c r="D34" s="74" t="str">
        <f>(D26)</f>
        <v>2006 - 2000</v>
      </c>
      <c r="F34" s="75">
        <v>1.01E-2</v>
      </c>
      <c r="G34" s="76"/>
      <c r="H34" s="297">
        <f t="shared" ref="H34:H39" si="9">SUM(F34*50%)</f>
        <v>5.0499999999999998E-3</v>
      </c>
      <c r="I34" s="313">
        <f t="shared" ref="I34:I39" si="10">SUM(F34-H34)</f>
        <v>5.0499999999999998E-3</v>
      </c>
      <c r="J34" s="61"/>
      <c r="K34" s="334" t="str">
        <f>(K26)</f>
        <v>2006 - 2000</v>
      </c>
      <c r="L34" s="324"/>
      <c r="M34" s="335">
        <v>1.03E-2</v>
      </c>
      <c r="N34" s="335"/>
      <c r="O34" s="336">
        <f t="shared" ref="O34:O39" si="11">SUM(M34*50%)</f>
        <v>5.1500000000000001E-3</v>
      </c>
      <c r="P34" s="313">
        <f t="shared" ref="P34:P39" si="12">SUM(M34-O34)</f>
        <v>5.1500000000000001E-3</v>
      </c>
      <c r="Q34" s="25"/>
      <c r="R34" s="334" t="str">
        <f>(R26)</f>
        <v>2006 - 2000</v>
      </c>
      <c r="S34" s="324"/>
      <c r="T34" s="335">
        <v>1.12E-2</v>
      </c>
      <c r="U34" s="335"/>
      <c r="V34" s="336">
        <f t="shared" ref="V34:V39" si="13">SUM(T34*50%)</f>
        <v>5.5999999999999999E-3</v>
      </c>
      <c r="W34" s="317">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84" t="s">
        <v>28</v>
      </c>
      <c r="B35" s="285">
        <f>SUM(B23)</f>
        <v>2143.75</v>
      </c>
      <c r="C35" s="83"/>
      <c r="D35" s="74" t="str">
        <f>(D27)</f>
        <v>1999 - 1990</v>
      </c>
      <c r="E35" s="83"/>
      <c r="F35" s="75">
        <v>9.3640000000000001E-2</v>
      </c>
      <c r="G35" s="84"/>
      <c r="H35" s="297">
        <f t="shared" si="9"/>
        <v>4.6820000000000001E-2</v>
      </c>
      <c r="I35" s="313">
        <f t="shared" si="10"/>
        <v>4.6820000000000001E-2</v>
      </c>
      <c r="J35" s="61"/>
      <c r="K35" s="334" t="str">
        <f>(K27)</f>
        <v>1999 - 1990</v>
      </c>
      <c r="L35" s="340"/>
      <c r="M35" s="335">
        <v>9.5039999999999999E-2</v>
      </c>
      <c r="N35" s="341"/>
      <c r="O35" s="336">
        <f t="shared" si="11"/>
        <v>4.752E-2</v>
      </c>
      <c r="P35" s="313">
        <f t="shared" si="12"/>
        <v>4.752E-2</v>
      </c>
      <c r="Q35" s="25"/>
      <c r="R35" s="334" t="str">
        <f>(R27)</f>
        <v>1999 - 1990</v>
      </c>
      <c r="S35" s="340"/>
      <c r="T35" s="335">
        <v>9.8640000000000005E-2</v>
      </c>
      <c r="U35" s="341"/>
      <c r="V35" s="336">
        <f t="shared" si="13"/>
        <v>4.9320000000000003E-2</v>
      </c>
      <c r="W35" s="317">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86" t="s">
        <v>29</v>
      </c>
      <c r="B36" s="287">
        <f>SUM(B34-B35)</f>
        <v>1241.25</v>
      </c>
      <c r="C36" s="85"/>
      <c r="D36" s="74" t="str">
        <f>(D28)</f>
        <v>1989 - 1980</v>
      </c>
      <c r="F36" s="75">
        <v>0.13386999999999999</v>
      </c>
      <c r="G36" s="76"/>
      <c r="H36" s="297">
        <f t="shared" si="9"/>
        <v>6.6934999999999995E-2</v>
      </c>
      <c r="I36" s="313">
        <f t="shared" si="10"/>
        <v>6.6934999999999995E-2</v>
      </c>
      <c r="J36" s="61"/>
      <c r="K36" s="334" t="str">
        <f>(K28)</f>
        <v>1989 - 1980</v>
      </c>
      <c r="L36" s="324"/>
      <c r="M36" s="335">
        <v>0.13686999999999999</v>
      </c>
      <c r="N36" s="335"/>
      <c r="O36" s="336">
        <f t="shared" si="11"/>
        <v>6.8434999999999996E-2</v>
      </c>
      <c r="P36" s="313">
        <f t="shared" si="12"/>
        <v>6.8434999999999996E-2</v>
      </c>
      <c r="Q36" s="25"/>
      <c r="R36" s="334" t="str">
        <f>(R28)</f>
        <v>1989 - 1980</v>
      </c>
      <c r="S36" s="324"/>
      <c r="T36" s="335">
        <v>0.14277000000000001</v>
      </c>
      <c r="U36" s="335"/>
      <c r="V36" s="336">
        <f t="shared" si="13"/>
        <v>7.1385000000000004E-2</v>
      </c>
      <c r="W36" s="317">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84"/>
      <c r="B37" s="290"/>
      <c r="C37" s="86"/>
      <c r="D37" s="74" t="str">
        <f>(D29)</f>
        <v>1979 - 1970</v>
      </c>
      <c r="E37" s="87"/>
      <c r="F37" s="75">
        <v>0.18534999999999999</v>
      </c>
      <c r="G37" s="75"/>
      <c r="H37" s="297">
        <f t="shared" si="9"/>
        <v>9.2674999999999993E-2</v>
      </c>
      <c r="I37" s="313">
        <f t="shared" si="10"/>
        <v>9.2674999999999993E-2</v>
      </c>
      <c r="J37" s="61"/>
      <c r="K37" s="334" t="str">
        <f>(K29)</f>
        <v>1979 - 1970</v>
      </c>
      <c r="L37" s="342"/>
      <c r="M37" s="335">
        <v>0.19145000000000001</v>
      </c>
      <c r="N37" s="335"/>
      <c r="O37" s="336">
        <f t="shared" si="11"/>
        <v>9.5725000000000005E-2</v>
      </c>
      <c r="P37" s="313">
        <f t="shared" si="12"/>
        <v>9.5725000000000005E-2</v>
      </c>
      <c r="Q37" s="25"/>
      <c r="R37" s="334" t="str">
        <f>(R29)</f>
        <v>1979 - 1970</v>
      </c>
      <c r="S37" s="342"/>
      <c r="T37" s="335">
        <v>0.20544999999999999</v>
      </c>
      <c r="U37" s="335"/>
      <c r="V37" s="336">
        <f t="shared" si="13"/>
        <v>0.102725</v>
      </c>
      <c r="W37" s="317">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431" t="s">
        <v>67</v>
      </c>
      <c r="B38" s="432"/>
      <c r="C38" s="86"/>
      <c r="D38" s="74" t="str">
        <f>(D30)</f>
        <v>1969 - 1965</v>
      </c>
      <c r="E38" s="87"/>
      <c r="F38" s="75">
        <v>0.21468000000000001</v>
      </c>
      <c r="G38" s="75"/>
      <c r="H38" s="297">
        <f t="shared" si="9"/>
        <v>0.10734</v>
      </c>
      <c r="I38" s="313">
        <f t="shared" si="10"/>
        <v>0.10734</v>
      </c>
      <c r="J38" s="61"/>
      <c r="K38" s="334" t="str">
        <f>(K30)</f>
        <v>1969 - 1965</v>
      </c>
      <c r="L38" s="342"/>
      <c r="M38" s="335">
        <v>0.22338</v>
      </c>
      <c r="N38" s="335"/>
      <c r="O38" s="336">
        <f t="shared" si="11"/>
        <v>0.11169</v>
      </c>
      <c r="P38" s="313">
        <f t="shared" si="12"/>
        <v>0.11169</v>
      </c>
      <c r="Q38" s="25"/>
      <c r="R38" s="334" t="str">
        <f>(R30)</f>
        <v>1969 - 1965</v>
      </c>
      <c r="S38" s="342"/>
      <c r="T38" s="335">
        <v>0.23748</v>
      </c>
      <c r="U38" s="335"/>
      <c r="V38" s="336">
        <f t="shared" si="13"/>
        <v>0.11874</v>
      </c>
      <c r="W38" s="317">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443" t="s">
        <v>0</v>
      </c>
      <c r="B39" s="444"/>
      <c r="C39" s="86"/>
      <c r="D39" s="88" t="s">
        <v>154</v>
      </c>
      <c r="E39" s="89"/>
      <c r="F39" s="90">
        <v>0.20498</v>
      </c>
      <c r="G39" s="90"/>
      <c r="H39" s="298">
        <f t="shared" si="9"/>
        <v>0.10249</v>
      </c>
      <c r="I39" s="313">
        <f t="shared" si="10"/>
        <v>0.10249</v>
      </c>
      <c r="J39" s="61"/>
      <c r="K39" s="343" t="str">
        <f>(D39)</f>
        <v>1964 - 1960</v>
      </c>
      <c r="L39" s="344"/>
      <c r="M39" s="345">
        <v>0.21178</v>
      </c>
      <c r="N39" s="345"/>
      <c r="O39" s="346">
        <f t="shared" si="11"/>
        <v>0.10589</v>
      </c>
      <c r="P39" s="313">
        <f t="shared" si="12"/>
        <v>0.10589</v>
      </c>
      <c r="Q39" s="25"/>
      <c r="R39" s="343" t="str">
        <f>(D39)</f>
        <v>1964 - 1960</v>
      </c>
      <c r="S39" s="344"/>
      <c r="T39" s="345">
        <v>0.22108</v>
      </c>
      <c r="U39" s="345"/>
      <c r="V39" s="346">
        <f t="shared" si="13"/>
        <v>0.11054</v>
      </c>
      <c r="W39" s="317">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74" t="s">
        <v>101</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425" t="s">
        <v>94</v>
      </c>
      <c r="B42" s="426"/>
      <c r="C42" s="426"/>
      <c r="D42" s="426"/>
      <c r="E42" s="426"/>
      <c r="F42" s="426"/>
      <c r="G42" s="426"/>
      <c r="H42" s="427"/>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439" t="s">
        <v>124</v>
      </c>
      <c r="B44" s="439"/>
      <c r="C44" s="439"/>
      <c r="D44" s="439"/>
      <c r="E44" s="96"/>
      <c r="F44" s="445" t="s">
        <v>18</v>
      </c>
      <c r="G44" s="445"/>
      <c r="H44" s="212"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433" t="s">
        <v>118</v>
      </c>
      <c r="B45" s="434"/>
      <c r="C45" s="29"/>
      <c r="D45" s="65" t="s">
        <v>32</v>
      </c>
      <c r="E45" s="216"/>
      <c r="F45" s="266">
        <v>200</v>
      </c>
      <c r="G45" s="213"/>
      <c r="H45" s="269">
        <v>220</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435"/>
      <c r="B46" s="436"/>
      <c r="C46" s="86"/>
      <c r="D46" s="65" t="s">
        <v>35</v>
      </c>
      <c r="E46" s="216"/>
      <c r="F46" s="267">
        <v>250</v>
      </c>
      <c r="G46" s="217"/>
      <c r="H46" s="270">
        <v>270</v>
      </c>
      <c r="I46" s="99">
        <v>20</v>
      </c>
      <c r="J46" s="24"/>
      <c r="K46" s="24"/>
      <c r="L46" s="24"/>
      <c r="R46" s="24"/>
      <c r="S46" s="24"/>
    </row>
    <row r="47" spans="1:45" ht="13.5" thickBot="1" x14ac:dyDescent="0.25">
      <c r="A47" s="437"/>
      <c r="B47" s="438"/>
      <c r="C47" s="101"/>
      <c r="D47" s="65" t="s">
        <v>20</v>
      </c>
      <c r="E47" s="216"/>
      <c r="F47" s="268">
        <v>100</v>
      </c>
      <c r="G47" s="214"/>
      <c r="H47" s="271">
        <v>100</v>
      </c>
      <c r="I47" s="24"/>
      <c r="J47" s="24"/>
      <c r="K47" s="24"/>
      <c r="L47" s="24"/>
      <c r="R47" s="24"/>
      <c r="S47" s="24"/>
    </row>
    <row r="48" spans="1:45" s="27" customFormat="1" ht="6.75" thickBot="1" x14ac:dyDescent="0.2">
      <c r="A48" s="41"/>
      <c r="B48" s="41"/>
      <c r="C48" s="95"/>
      <c r="D48" s="41"/>
      <c r="E48" s="41"/>
      <c r="F48" s="41"/>
      <c r="G48" s="41"/>
      <c r="H48" s="272"/>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74" t="s">
        <v>93</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440" t="s">
        <v>119</v>
      </c>
      <c r="B50" s="102"/>
      <c r="C50" s="102"/>
      <c r="D50" s="102"/>
      <c r="E50" s="96"/>
      <c r="F50" s="446" t="s">
        <v>33</v>
      </c>
      <c r="G50" s="446"/>
      <c r="H50" s="309"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441"/>
      <c r="B51" s="293" t="s">
        <v>100</v>
      </c>
      <c r="C51" s="293"/>
      <c r="D51" s="293"/>
      <c r="E51" s="87"/>
      <c r="F51" s="267">
        <v>195</v>
      </c>
      <c r="G51" s="215"/>
      <c r="H51" s="270">
        <v>68</v>
      </c>
      <c r="I51" s="99"/>
      <c r="J51" s="24"/>
      <c r="K51" s="24"/>
      <c r="L51" s="24"/>
      <c r="R51" s="24"/>
      <c r="S51" s="24"/>
    </row>
    <row r="52" spans="1:45" ht="12.75" customHeight="1" x14ac:dyDescent="0.2">
      <c r="A52" s="441"/>
      <c r="B52" s="293" t="s">
        <v>68</v>
      </c>
      <c r="C52" s="293"/>
      <c r="D52" s="293"/>
      <c r="E52" s="24"/>
      <c r="F52" s="267">
        <v>196</v>
      </c>
      <c r="G52" s="215"/>
      <c r="H52" s="270">
        <v>69</v>
      </c>
      <c r="I52" s="99"/>
      <c r="J52" s="24"/>
      <c r="K52" s="24"/>
      <c r="L52" s="24"/>
      <c r="R52" s="24"/>
      <c r="S52" s="24"/>
    </row>
    <row r="53" spans="1:45" x14ac:dyDescent="0.2">
      <c r="A53" s="441"/>
      <c r="B53" s="293" t="s">
        <v>96</v>
      </c>
      <c r="C53" s="293"/>
      <c r="D53" s="293"/>
      <c r="E53" s="24"/>
      <c r="F53" s="267">
        <v>443</v>
      </c>
      <c r="G53" s="215"/>
      <c r="H53" s="270">
        <v>155</v>
      </c>
      <c r="I53" s="24"/>
      <c r="J53" s="24"/>
      <c r="K53" s="24"/>
      <c r="L53" s="24"/>
      <c r="R53" s="24"/>
      <c r="S53" s="24"/>
    </row>
    <row r="54" spans="1:45" x14ac:dyDescent="0.2">
      <c r="A54" s="441"/>
      <c r="B54" s="294" t="s">
        <v>97</v>
      </c>
      <c r="C54" s="293"/>
      <c r="D54" s="293"/>
      <c r="E54" s="24"/>
      <c r="F54" s="267">
        <v>224</v>
      </c>
      <c r="G54" s="215"/>
      <c r="H54" s="270">
        <v>78</v>
      </c>
      <c r="I54" s="24"/>
      <c r="J54" s="24"/>
      <c r="K54" s="24"/>
      <c r="L54" s="24"/>
      <c r="R54" s="24"/>
      <c r="S54" s="24"/>
    </row>
    <row r="55" spans="1:45" x14ac:dyDescent="0.2">
      <c r="A55" s="441"/>
      <c r="B55" s="294" t="s">
        <v>98</v>
      </c>
      <c r="C55" s="293"/>
      <c r="D55" s="293"/>
      <c r="E55" s="24"/>
      <c r="F55" s="267">
        <v>215</v>
      </c>
      <c r="G55" s="215"/>
      <c r="H55" s="270">
        <v>75</v>
      </c>
      <c r="I55" s="24"/>
      <c r="J55" s="24"/>
      <c r="K55" s="24"/>
      <c r="L55" s="24"/>
      <c r="R55" s="24"/>
      <c r="S55" s="24"/>
    </row>
    <row r="56" spans="1:45" ht="13.5" thickBot="1" x14ac:dyDescent="0.25">
      <c r="A56" s="442"/>
      <c r="B56" s="294" t="s">
        <v>99</v>
      </c>
      <c r="C56" s="293"/>
      <c r="D56" s="293"/>
      <c r="E56" s="24"/>
      <c r="F56" s="267">
        <v>195</v>
      </c>
      <c r="G56" s="215"/>
      <c r="H56" s="270">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123</v>
      </c>
      <c r="B58"/>
      <c r="C58"/>
      <c r="D58"/>
      <c r="E58"/>
      <c r="F58"/>
      <c r="G58" s="211"/>
      <c r="H58" s="211"/>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418" t="s">
        <v>120</v>
      </c>
      <c r="B59" s="419"/>
      <c r="C59" s="419"/>
      <c r="D59" s="419"/>
      <c r="E59" s="419"/>
      <c r="F59" s="419"/>
      <c r="G59" s="419"/>
      <c r="H59" s="420"/>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p6Gxqvw/XeSLP3YfcQ8RxfLY35Gst5rlQbuIgCjE9XbxIYnxi0NDdP99wfWnKYPQnBNwzAq5ulZso+5hQq4LJQ==" saltValue="PtzxjzWj/YlaievF25HTtg==" spinCount="100000" sheet="1" objects="1" scenarios="1"/>
  <customSheetViews>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1"/>
      <headerFooter alignWithMargins="0"/>
    </customSheetView>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Lohn Stunde</vt:lpstr>
      <vt:lpstr>Abzüge</vt:lpstr>
      <vt:lpstr>Abzüge!Druckbereich</vt:lpstr>
      <vt:lpstr>'Lohn Stunde'!Druckbereich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2024-03-05T15:17:39Z</cp:lastPrinted>
  <dcterms:created xsi:type="dcterms:W3CDTF">1998-11-09T16:40:19Z</dcterms:created>
  <dcterms:modified xsi:type="dcterms:W3CDTF">2024-06-19T13:02:58Z</dcterms:modified>
</cp:coreProperties>
</file>