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updateLinks="never" codeName="DieseArbeitsmappe"/>
  <mc:AlternateContent xmlns:mc="http://schemas.openxmlformats.org/markup-compatibility/2006">
    <mc:Choice Requires="x15">
      <x15ac:absPath xmlns:x15ac="http://schemas.microsoft.com/office/spreadsheetml/2010/11/ac" url="G:\5 Dienstleistungen\52 Personalvermittlung\523 Vermittlungstätigkeit (nach Jahren)\523-14 Kalenderjahr 2024\Online\Vorlage\"/>
    </mc:Choice>
  </mc:AlternateContent>
  <xr:revisionPtr revIDLastSave="0" documentId="13_ncr:1_{B626360B-D622-4E92-9915-9A8F163D56D0}" xr6:coauthVersionLast="47" xr6:coauthVersionMax="47" xr10:uidLastSave="{00000000-0000-0000-0000-000000000000}"/>
  <bookViews>
    <workbookView xWindow="-28920" yWindow="-120" windowWidth="29040" windowHeight="15840" tabRatio="918" xr2:uid="{00000000-000D-0000-FFFF-FFFF00000000}"/>
  </bookViews>
  <sheets>
    <sheet name="Lohn Tag" sheetId="57" r:id="rId1"/>
    <sheet name="Abzüge" sheetId="2" r:id="rId2"/>
  </sheets>
  <definedNames>
    <definedName name="_xlnm.Print_Area" localSheetId="1">Abzüge!$A$1:$H$59,Abzüge!$K$20:$V$39</definedName>
    <definedName name="_xlnm.Print_Area" localSheetId="0">'Lohn Tag'!$A$1:$M$74</definedName>
    <definedName name="Z_6F6DCE0F_E71E_4F38_8193_770CB35A179C_.wvu.PrintArea" localSheetId="1" hidden="1">Abzüge!$A$1:$H$51</definedName>
    <definedName name="Z_6F6DCE0F_E71E_4F38_8193_770CB35A179C_.wvu.PrintArea" localSheetId="0" hidden="1">'Lohn Tag'!$A$1:$M$46</definedName>
    <definedName name="Z_6F6DCE0F_E71E_4F38_8193_770CB35A179C_.wvu.Rows" localSheetId="0" hidden="1">'Lohn Tag'!$1:$1</definedName>
    <definedName name="Z_EBE53AB0_87F1_4DBA_A02C_580CCD18D9B1_.wvu.PrintArea" localSheetId="1" hidden="1">Abzüge!$A$1:$H$52</definedName>
    <definedName name="Z_EBE53AB0_87F1_4DBA_A02C_580CCD18D9B1_.wvu.PrintArea" localSheetId="0" hidden="1">'Lohn Tag'!$A$1:$M$46</definedName>
    <definedName name="Z_EBE53AB0_87F1_4DBA_A02C_580CCD18D9B1_.wvu.Rows" localSheetId="0" hidden="1">'Lohn Tag'!$1:$1</definedName>
  </definedNames>
  <calcPr calcId="191029"/>
  <customWorkbookViews>
    <customWorkbookView name="Werner Hüsler - Persönliche Ansicht" guid="{EBE53AB0-87F1-4DBA-A02C-580CCD18D9B1}" mergeInterval="0" personalView="1" maximized="1" windowWidth="1276" windowHeight="852" tabRatio="918" activeSheetId="3" showStatusbar="0"/>
    <customWorkbookView name="Ssibille Burri - Persönliche Ansicht" guid="{6F6DCE0F-E71E-4F38-8193-770CB35A179C}" mergeInterval="0" personalView="1" maximized="1" xWindow="1" yWindow="1" windowWidth="1916" windowHeight="915" tabRatio="9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4" i="57" l="1"/>
  <c r="A72" i="57"/>
  <c r="K74" i="57" l="1"/>
  <c r="G74" i="57"/>
  <c r="E69" i="57"/>
  <c r="L67" i="57"/>
  <c r="H67" i="57"/>
  <c r="L65" i="57"/>
  <c r="H65" i="57"/>
  <c r="K61" i="57"/>
  <c r="L61" i="57" s="1"/>
  <c r="M45" i="57"/>
  <c r="B45" i="57"/>
  <c r="M44" i="57"/>
  <c r="B44" i="57"/>
  <c r="G42" i="57"/>
  <c r="L40" i="57"/>
  <c r="D40" i="57" s="1"/>
  <c r="M38" i="57"/>
  <c r="L37" i="57"/>
  <c r="D37" i="57" s="1"/>
  <c r="H32" i="57"/>
  <c r="J25" i="57"/>
  <c r="J23" i="57"/>
  <c r="V21" i="57"/>
  <c r="M21" i="57"/>
  <c r="J21" i="57"/>
  <c r="J19" i="57"/>
  <c r="M17" i="57"/>
  <c r="V13" i="57"/>
  <c r="M13" i="57"/>
  <c r="M11" i="57"/>
  <c r="I15" i="57" l="1"/>
  <c r="E17" i="57" s="1"/>
  <c r="M32" i="57" s="1"/>
  <c r="F32" i="57" s="1"/>
  <c r="E21" i="57"/>
  <c r="M31" i="57" s="1"/>
  <c r="L41" i="57" s="1"/>
  <c r="D41" i="57" s="1"/>
  <c r="B32" i="57" l="1"/>
  <c r="E19" i="57"/>
  <c r="M30" i="57" s="1"/>
  <c r="M28" i="57" s="1"/>
  <c r="B31" i="57"/>
  <c r="M33" i="57" l="1"/>
  <c r="K42" i="57" s="1"/>
  <c r="M27" i="57"/>
  <c r="L35" i="57" l="1"/>
  <c r="D35" i="57" s="1"/>
  <c r="L34" i="57"/>
  <c r="D34" i="57" s="1"/>
  <c r="L38" i="57"/>
  <c r="D38" i="57" s="1"/>
  <c r="L36" i="57"/>
  <c r="D36" i="57" s="1"/>
  <c r="M39" i="57"/>
  <c r="L39" i="57" s="1"/>
  <c r="D39" i="57" s="1"/>
  <c r="V11" i="57"/>
  <c r="V15" i="57" s="1"/>
  <c r="V17" i="57" s="1"/>
  <c r="V19" i="57" s="1"/>
  <c r="V23" i="57" s="1"/>
  <c r="V25" i="57" s="1"/>
  <c r="V27" i="57" s="1"/>
  <c r="G39" i="57" s="1"/>
  <c r="I42" i="57"/>
  <c r="L42" i="57" s="1"/>
  <c r="D42" i="57" s="1"/>
  <c r="M42" i="57" l="1"/>
  <c r="M43" i="57" s="1"/>
  <c r="M46" i="57" s="1"/>
  <c r="R39" i="2"/>
  <c r="R27" i="2"/>
  <c r="R28" i="2"/>
  <c r="R29" i="2"/>
  <c r="R30" i="2"/>
  <c r="R31" i="2"/>
  <c r="R26" i="2"/>
  <c r="K39" i="2"/>
  <c r="K27" i="2"/>
  <c r="K28" i="2"/>
  <c r="K29" i="2"/>
  <c r="K30" i="2"/>
  <c r="K31" i="2"/>
  <c r="K26" i="2"/>
  <c r="V39" i="2" l="1"/>
  <c r="W39" i="2" s="1"/>
  <c r="O39" i="2"/>
  <c r="P39" i="2" s="1"/>
  <c r="H39" i="2"/>
  <c r="I39" i="2" s="1"/>
  <c r="V38" i="2"/>
  <c r="W38" i="2" s="1"/>
  <c r="R38" i="2"/>
  <c r="O38" i="2"/>
  <c r="P38" i="2" s="1"/>
  <c r="K38" i="2"/>
  <c r="H38" i="2"/>
  <c r="I38" i="2" s="1"/>
  <c r="D38" i="2"/>
  <c r="V37" i="2"/>
  <c r="W37" i="2" s="1"/>
  <c r="R37" i="2"/>
  <c r="P37" i="2"/>
  <c r="O37" i="2"/>
  <c r="K37" i="2"/>
  <c r="H37" i="2"/>
  <c r="I37" i="2" s="1"/>
  <c r="D37" i="2"/>
  <c r="V36" i="2"/>
  <c r="W36" i="2" s="1"/>
  <c r="R36" i="2"/>
  <c r="O36" i="2"/>
  <c r="P36" i="2" s="1"/>
  <c r="K36" i="2"/>
  <c r="H36" i="2"/>
  <c r="I36" i="2" s="1"/>
  <c r="D36" i="2"/>
  <c r="V35" i="2"/>
  <c r="W35" i="2" s="1"/>
  <c r="R35" i="2"/>
  <c r="O35" i="2"/>
  <c r="P35" i="2" s="1"/>
  <c r="K35" i="2"/>
  <c r="H35" i="2"/>
  <c r="I35" i="2" s="1"/>
  <c r="D35" i="2"/>
  <c r="B35" i="2"/>
  <c r="B36" i="2" s="1"/>
  <c r="V34" i="2"/>
  <c r="W34" i="2" s="1"/>
  <c r="R34" i="2"/>
  <c r="O34" i="2"/>
  <c r="P34" i="2" s="1"/>
  <c r="K34" i="2"/>
  <c r="H34" i="2"/>
  <c r="I34" i="2" s="1"/>
  <c r="D34" i="2"/>
  <c r="V31" i="2"/>
  <c r="W31" i="2" s="1"/>
  <c r="O31" i="2"/>
  <c r="P31" i="2" s="1"/>
  <c r="H31" i="2"/>
  <c r="I31" i="2" s="1"/>
  <c r="B31" i="2"/>
  <c r="V30" i="2"/>
  <c r="W30" i="2" s="1"/>
  <c r="O30" i="2"/>
  <c r="P30" i="2" s="1"/>
  <c r="H30" i="2"/>
  <c r="I30" i="2" s="1"/>
  <c r="B30" i="2"/>
  <c r="V29" i="2"/>
  <c r="W29" i="2" s="1"/>
  <c r="O29" i="2"/>
  <c r="P29" i="2" s="1"/>
  <c r="H29" i="2"/>
  <c r="I29" i="2" s="1"/>
  <c r="V28" i="2"/>
  <c r="W28" i="2" s="1"/>
  <c r="O28" i="2"/>
  <c r="P28" i="2" s="1"/>
  <c r="H28" i="2"/>
  <c r="V27" i="2"/>
  <c r="W27" i="2" s="1"/>
  <c r="O27" i="2"/>
  <c r="P27" i="2" s="1"/>
  <c r="H27" i="2"/>
  <c r="B27" i="2"/>
  <c r="V26" i="2"/>
  <c r="W26" i="2" s="1"/>
  <c r="O26" i="2"/>
  <c r="P26" i="2" s="1"/>
  <c r="H26" i="2"/>
  <c r="I26" i="2" s="1"/>
  <c r="B26" i="2"/>
  <c r="D18" i="2"/>
  <c r="H17" i="2"/>
  <c r="H13" i="2"/>
  <c r="H12" i="2"/>
  <c r="H18" i="2" s="1"/>
  <c r="H8" i="2"/>
  <c r="H7" i="2"/>
  <c r="H6" i="2"/>
  <c r="D5" i="2"/>
  <c r="H5" i="2" s="1"/>
  <c r="H4" i="2"/>
  <c r="D9" i="2" l="1"/>
  <c r="H9" i="2" s="1"/>
  <c r="I27" i="2"/>
  <c r="I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M15" authorId="0" shapeId="0" xr:uid="{326D9653-38D9-4355-A13A-7C9720D31177}">
      <text>
        <r>
          <rPr>
            <b/>
            <sz val="8"/>
            <color indexed="81"/>
            <rFont val="Tahoma"/>
            <family val="2"/>
          </rPr>
          <t>Prämie Krankenkasse</t>
        </r>
        <r>
          <rPr>
            <sz val="8"/>
            <color indexed="81"/>
            <rFont val="Tahoma"/>
            <family val="2"/>
          </rPr>
          <t xml:space="preserve">
</t>
        </r>
        <r>
          <rPr>
            <sz val="6"/>
            <color indexed="81"/>
            <rFont val="Tahoma"/>
            <family val="2"/>
          </rPr>
          <t>Ausländische Arbeitnehmende, bei unter-monatigem Arbeitsverhältnis anteilsmässig                    (Beschäftigungstage x Tagesprämie)</t>
        </r>
      </text>
    </comment>
    <comment ref="M17" authorId="0" shapeId="0" xr:uid="{C545CB9D-387C-4DEB-A9B6-0FA7BC04FEB5}">
      <text>
        <r>
          <rPr>
            <sz val="8"/>
            <color indexed="81"/>
            <rFont val="Tahoma"/>
            <family val="2"/>
          </rPr>
          <t>Gemäss Angabe Versicherer                                  (Vorschlag: Globalversicherung SBV)</t>
        </r>
      </text>
    </comment>
    <comment ref="I19" authorId="0" shapeId="0" xr:uid="{03A538AD-83C9-4054-AE4D-544BB12A470A}">
      <text>
        <r>
          <rPr>
            <sz val="8"/>
            <color indexed="81"/>
            <rFont val="Tahoma"/>
            <family val="2"/>
          </rPr>
          <t>Entspricht i.d.R. der Anzahl Beschäftigungstage (Vorschlag). Bei Vollbeschäftigung mit Logie immer 30.</t>
        </r>
      </text>
    </comment>
    <comment ref="M19" authorId="0" shapeId="0" xr:uid="{6B5CA99D-A401-4615-9A65-F94E8CFEF3AD}">
      <text>
        <r>
          <rPr>
            <sz val="8"/>
            <color indexed="81"/>
            <rFont val="Tahoma"/>
            <family val="2"/>
          </rPr>
          <t>Gemäss Angabe Versicherer                                   (Globalversicherung SBV Plan A, B oder C)</t>
        </r>
      </text>
    </comment>
    <comment ref="I21" authorId="0" shapeId="0" xr:uid="{A4C7636D-A6C3-4F4B-8A8D-9F4B3C84DE73}">
      <text>
        <r>
          <rPr>
            <sz val="8"/>
            <color indexed="81"/>
            <rFont val="Tahoma"/>
            <family val="2"/>
          </rPr>
          <t>effektiv bezogen...</t>
        </r>
      </text>
    </comment>
    <comment ref="M21" authorId="0" shapeId="0" xr:uid="{FAE42313-B7A1-49DE-92EE-D23FF2575C93}">
      <text>
        <r>
          <rPr>
            <sz val="8"/>
            <color indexed="81"/>
            <rFont val="Tahoma"/>
            <family val="2"/>
          </rPr>
          <t>Gemäss Angabe Versicherer                                  (Vorschlag: Globalversicherung SBV)</t>
        </r>
      </text>
    </comment>
    <comment ref="E23" authorId="0" shapeId="0" xr:uid="{8306E1A7-C001-4CBA-B33C-BBF55E324233}">
      <text>
        <r>
          <rPr>
            <sz val="8"/>
            <color indexed="81"/>
            <rFont val="Tahoma"/>
            <family val="2"/>
          </rPr>
          <t>4 Wochen Ferien &gt; 8.33%
5 Wochen Ferien &gt; 10.64%
6 Wochen Ferien &gt; 13.04%</t>
        </r>
      </text>
    </comment>
    <comment ref="I23" authorId="0" shapeId="0" xr:uid="{C2052BE0-B937-42E6-BA4C-565FF39E935C}">
      <text>
        <r>
          <rPr>
            <sz val="8"/>
            <color indexed="81"/>
            <rFont val="Tahoma"/>
            <family val="2"/>
          </rPr>
          <t>effektiv bezogen...</t>
        </r>
      </text>
    </comment>
    <comment ref="M23" authorId="0" shapeId="0" xr:uid="{E76EAAC2-1C19-4972-A1A1-7BBE7FA9A652}">
      <text>
        <r>
          <rPr>
            <sz val="8"/>
            <color indexed="81"/>
            <rFont val="Tahoma"/>
            <family val="2"/>
          </rPr>
          <t>sofern vereinbart
Prämie Fr. 5.40/Mt
(</t>
        </r>
        <r>
          <rPr>
            <i/>
            <sz val="8"/>
            <color indexed="81"/>
            <rFont val="Tahoma"/>
            <family val="2"/>
          </rPr>
          <t>nur für saisonale, ausländische Miterarbeiter</t>
        </r>
        <r>
          <rPr>
            <sz val="8"/>
            <color indexed="81"/>
            <rFont val="Tahoma"/>
            <family val="2"/>
          </rPr>
          <t>)</t>
        </r>
      </text>
    </comment>
    <comment ref="E25" authorId="0" shapeId="0" xr:uid="{1917B3A2-D46E-4273-95DE-9E279784BDAC}">
      <text>
        <r>
          <rPr>
            <sz val="8"/>
            <color indexed="81"/>
            <rFont val="Tahoma"/>
            <family val="2"/>
          </rPr>
          <t xml:space="preserve">Gemäss Angaben Ausgleichskasse.
</t>
        </r>
        <r>
          <rPr>
            <sz val="6"/>
            <color indexed="81"/>
            <rFont val="Tahoma"/>
            <family val="2"/>
          </rPr>
          <t>Bei untermonatigem Arbeitsverhältnis anteils
-mässig (Beschäftigungstage x Zulage/Tag).</t>
        </r>
      </text>
    </comment>
    <comment ref="I25" authorId="0" shapeId="0" xr:uid="{04F15EAD-BF52-40EC-BF2A-814B3548A1B1}">
      <text>
        <r>
          <rPr>
            <sz val="8"/>
            <color indexed="81"/>
            <rFont val="Tahoma"/>
            <family val="2"/>
          </rPr>
          <t>effektiv bezogen...</t>
        </r>
      </text>
    </comment>
    <comment ref="M25" authorId="0" shapeId="0" xr:uid="{5704BF35-51F3-4BBE-9181-6FBB967B7317}">
      <text>
        <r>
          <rPr>
            <sz val="8"/>
            <color indexed="81"/>
            <rFont val="Tahoma"/>
            <family val="2"/>
          </rPr>
          <t>Wirksam für ausl. Arbeitnehmende mit Bewilligung N, L u. B. Gemäss Tabelle bzw. Angabe kant. Abt. Quellensteuer.</t>
        </r>
      </text>
    </comment>
    <comment ref="I27" authorId="0" shapeId="0" xr:uid="{9782AD05-6E1B-4CF4-AE60-DE62096FEF3F}">
      <text>
        <r>
          <rPr>
            <sz val="8"/>
            <color indexed="81"/>
            <rFont val="Tahoma"/>
            <family val="2"/>
          </rPr>
          <t>wenn, dann * 0</t>
        </r>
      </text>
    </comment>
    <comment ref="B50" authorId="0" shapeId="0" xr:uid="{CEFE784B-2D70-4908-AF7F-F7988FA4CF40}">
      <text>
        <r>
          <rPr>
            <b/>
            <sz val="9"/>
            <color indexed="81"/>
            <rFont val="Tahoma"/>
            <family val="2"/>
          </rPr>
          <t>Eingabe immer: z.B. 1, 0.50</t>
        </r>
      </text>
    </comment>
  </commentList>
</comments>
</file>

<file path=xl/sharedStrings.xml><?xml version="1.0" encoding="utf-8"?>
<sst xmlns="http://schemas.openxmlformats.org/spreadsheetml/2006/main" count="185" uniqueCount="162">
  <si>
    <t>Versicherungsberatung des Luz. Bäuerinnen- und  Bauernverbandes.</t>
  </si>
  <si>
    <t>Naturallohn</t>
  </si>
  <si>
    <t>BRUTTO-LOHN</t>
  </si>
  <si>
    <t>NBU</t>
  </si>
  <si>
    <t>Krankenpflege</t>
  </si>
  <si>
    <t>Krankentaggeld</t>
  </si>
  <si>
    <t>Quellensteuer</t>
  </si>
  <si>
    <t>NETTO-LOHN</t>
  </si>
  <si>
    <t>TOTAL AUSZAHLUNG</t>
  </si>
  <si>
    <t>bis</t>
  </si>
  <si>
    <t>NATURALLOHN</t>
  </si>
  <si>
    <t>VERSICHERUNGEN</t>
  </si>
  <si>
    <t>Jahrgang</t>
  </si>
  <si>
    <t>Prämie 100%</t>
  </si>
  <si>
    <t>Prämie AN</t>
  </si>
  <si>
    <t>Männer</t>
  </si>
  <si>
    <t>Frauen</t>
  </si>
  <si>
    <t>Total Verpflegung und Unterkunft je Monat</t>
  </si>
  <si>
    <t>Talgebiet</t>
  </si>
  <si>
    <t>Berggebiet</t>
  </si>
  <si>
    <t>Haushaltszulage</t>
  </si>
  <si>
    <t>Logis</t>
  </si>
  <si>
    <t>Verpflegung (ganzer Tag)</t>
  </si>
  <si>
    <t>Prämie AG</t>
  </si>
  <si>
    <t>Eintrittsschwelle BVG</t>
  </si>
  <si>
    <t>Minimal zu versichernde Lohn</t>
  </si>
  <si>
    <t>Koordinationsabzug</t>
  </si>
  <si>
    <t xml:space="preserve"> = min. zu versichernder Lohn</t>
  </si>
  <si>
    <t xml:space="preserve"> ./. Koordinationsabzug</t>
  </si>
  <si>
    <t>Koordinierter Lohn</t>
  </si>
  <si>
    <t>L   O   H   N   A   B   R   E   C   H  N   U   N  G</t>
  </si>
  <si>
    <t>E    C    K    D    A    T    E    N</t>
  </si>
  <si>
    <t>Kinderzulagen</t>
  </si>
  <si>
    <t>Erwachsene</t>
  </si>
  <si>
    <t>Kinder</t>
  </si>
  <si>
    <t>Ausbild. Zulage</t>
  </si>
  <si>
    <t xml:space="preserve">Nichtbetriebs-Unfall </t>
  </si>
  <si>
    <t xml:space="preserve">BVG / Pensionskasse </t>
  </si>
  <si>
    <t xml:space="preserve">Geburtsdatum AN </t>
  </si>
  <si>
    <t xml:space="preserve">Barlohn </t>
  </si>
  <si>
    <t xml:space="preserve">Naturallohn </t>
  </si>
  <si>
    <t xml:space="preserve">von / bis </t>
  </si>
  <si>
    <t xml:space="preserve">Monat </t>
  </si>
  <si>
    <t xml:space="preserve"> Arbeitnehmer </t>
  </si>
  <si>
    <t xml:space="preserve"> Arbeitgeber </t>
  </si>
  <si>
    <t>Arbeitnehmer</t>
  </si>
  <si>
    <t>Arbeitgeber</t>
  </si>
  <si>
    <t xml:space="preserve">pro Tag </t>
  </si>
  <si>
    <t xml:space="preserve">pro Monat </t>
  </si>
  <si>
    <t>Total abzugsberechtigt exklusive BVG</t>
  </si>
  <si>
    <t>Name/Vorname</t>
  </si>
  <si>
    <t>Januar</t>
  </si>
  <si>
    <t>keine</t>
  </si>
  <si>
    <t xml:space="preserve">Krankenpflege Prämie </t>
  </si>
  <si>
    <t xml:space="preserve">Haushalts- u. Familienzulage </t>
  </si>
  <si>
    <r>
      <t xml:space="preserve">     ·</t>
    </r>
    <r>
      <rPr>
        <sz val="7"/>
        <rFont val="Arial"/>
        <family val="2"/>
      </rPr>
      <t xml:space="preserve">       </t>
    </r>
    <r>
      <rPr>
        <sz val="11"/>
        <rFont val="Arial"/>
        <family val="2"/>
      </rPr>
      <t>Morgenessen</t>
    </r>
  </si>
  <si>
    <r>
      <t xml:space="preserve">     ·</t>
    </r>
    <r>
      <rPr>
        <sz val="7"/>
        <rFont val="Arial"/>
        <family val="2"/>
      </rPr>
      <t xml:space="preserve">       </t>
    </r>
    <r>
      <rPr>
        <sz val="11"/>
        <rFont val="Arial"/>
        <family val="2"/>
      </rPr>
      <t>Mittagessen</t>
    </r>
  </si>
  <si>
    <r>
      <t xml:space="preserve">     ·</t>
    </r>
    <r>
      <rPr>
        <sz val="7"/>
        <rFont val="Arial"/>
        <family val="2"/>
      </rPr>
      <t xml:space="preserve">       </t>
    </r>
    <r>
      <rPr>
        <sz val="11"/>
        <rFont val="Arial"/>
        <family val="2"/>
      </rPr>
      <t>Nachtessen</t>
    </r>
  </si>
  <si>
    <r>
      <t>·</t>
    </r>
    <r>
      <rPr>
        <sz val="7"/>
        <rFont val="Arial"/>
        <family val="2"/>
      </rPr>
      <t xml:space="preserve">       </t>
    </r>
    <r>
      <rPr>
        <b/>
        <sz val="11"/>
        <rFont val="Arial"/>
        <family val="2"/>
      </rPr>
      <t>AHV / IV / EO</t>
    </r>
  </si>
  <si>
    <r>
      <t>·</t>
    </r>
    <r>
      <rPr>
        <sz val="7"/>
        <rFont val="Arial"/>
        <family val="2"/>
      </rPr>
      <t xml:space="preserve">       </t>
    </r>
    <r>
      <rPr>
        <b/>
        <sz val="11"/>
        <rFont val="Arial"/>
        <family val="2"/>
      </rPr>
      <t>ALV</t>
    </r>
  </si>
  <si>
    <r>
      <t>·</t>
    </r>
    <r>
      <rPr>
        <sz val="7"/>
        <rFont val="Arial"/>
        <family val="2"/>
      </rPr>
      <t xml:space="preserve">       </t>
    </r>
    <r>
      <rPr>
        <b/>
        <sz val="11"/>
        <rFont val="Arial"/>
        <family val="2"/>
      </rPr>
      <t>Familienzulage</t>
    </r>
  </si>
  <si>
    <r>
      <t>·</t>
    </r>
    <r>
      <rPr>
        <sz val="7"/>
        <rFont val="Arial"/>
        <family val="2"/>
      </rPr>
      <t xml:space="preserve">       </t>
    </r>
    <r>
      <rPr>
        <b/>
        <sz val="11"/>
        <rFont val="Arial"/>
        <family val="2"/>
      </rPr>
      <t>Nichtbetriebsunfall</t>
    </r>
  </si>
  <si>
    <r>
      <t>(Nur Arbeitsverhältnisse ab min. 90 Tg. abrechnen</t>
    </r>
    <r>
      <rPr>
        <sz val="10.5"/>
        <rFont val="Arial"/>
        <family val="2"/>
      </rPr>
      <t>)</t>
    </r>
  </si>
  <si>
    <r>
      <t>Beispiel 1:</t>
    </r>
    <r>
      <rPr>
        <sz val="10.5"/>
        <rFont val="Arial"/>
        <family val="2"/>
      </rPr>
      <t xml:space="preserve"> AHV-Lohn</t>
    </r>
  </si>
  <si>
    <r>
      <t>Beispiel 2:</t>
    </r>
    <r>
      <rPr>
        <sz val="10.5"/>
        <rFont val="Arial"/>
        <family val="2"/>
      </rPr>
      <t xml:space="preserve"> AHV-Lohn</t>
    </r>
  </si>
  <si>
    <r>
      <t>Beispiel 3:</t>
    </r>
    <r>
      <rPr>
        <sz val="10.5"/>
        <rFont val="Arial"/>
        <family val="2"/>
      </rPr>
      <t xml:space="preserve"> AHV-Lohn</t>
    </r>
  </si>
  <si>
    <r>
      <t>Eintritt/Austritt:</t>
    </r>
    <r>
      <rPr>
        <sz val="10"/>
        <rFont val="Arial"/>
        <family val="2"/>
      </rPr>
      <t xml:space="preserve"> Ein- und Austrittsformulare sind erhältlich bei der</t>
    </r>
  </si>
  <si>
    <t>Slowakische Republik</t>
  </si>
  <si>
    <t xml:space="preserve"> &gt; Übertrag Folgemonat</t>
  </si>
  <si>
    <t xml:space="preserve">Saldo Vormonat </t>
  </si>
  <si>
    <t>bezogen</t>
  </si>
  <si>
    <t xml:space="preserve"> Freizeit- und Ferienzeitkontrolle</t>
  </si>
  <si>
    <r>
      <t xml:space="preserve"> </t>
    </r>
    <r>
      <rPr>
        <b/>
        <sz val="5.5"/>
        <rFont val="Arial"/>
        <family val="2"/>
      </rPr>
      <t>Frei-Tage Monat</t>
    </r>
  </si>
  <si>
    <t xml:space="preserve">neuer Saldo </t>
  </si>
  <si>
    <t xml:space="preserve">Krankentaggeld </t>
  </si>
  <si>
    <t xml:space="preserve">Privathaftpflicht </t>
  </si>
  <si>
    <t>Pauschale Ferienentschädigung</t>
  </si>
  <si>
    <t xml:space="preserve"> - per Saldo aller Ansprüche - erfüllt. Beide Parteien bestätigen mit der</t>
  </si>
  <si>
    <t xml:space="preserve"> Damit sind sämtliche Forderungen per</t>
  </si>
  <si>
    <t xml:space="preserve"> Ferientage 2020</t>
  </si>
  <si>
    <t>Link</t>
  </si>
  <si>
    <t>https://www.agrisano.ch/de/angebot/globalversicherungfuer-die-angestellten/berufliche-vorsorge/</t>
  </si>
  <si>
    <t>https://www.agrisano.ch/de/angebot/globalversicherungfuer-die-angestellten/unfallversicherung/</t>
  </si>
  <si>
    <t>https://www.agrisano.ch/de/angebot/globalversicherungfuer-die-angestellten/privathaftpflicht/</t>
  </si>
  <si>
    <t>Link Quellensteuer</t>
  </si>
  <si>
    <t xml:space="preserve">Saldo </t>
  </si>
  <si>
    <t>AHV-IV-EO</t>
  </si>
  <si>
    <t>ALV</t>
  </si>
  <si>
    <t xml:space="preserve">ALV </t>
  </si>
  <si>
    <t xml:space="preserve">Privathaftpflichtversicherung ausländische Angestellte </t>
  </si>
  <si>
    <t>KVG-Deckung für nichterwerbstätigen Familienangehörigen im Heimatland</t>
  </si>
  <si>
    <r>
      <t xml:space="preserve">Quellensteuer: </t>
    </r>
    <r>
      <rPr>
        <sz val="10"/>
        <rFont val="Arial"/>
        <family val="2"/>
      </rPr>
      <t>Für ausländische Arbeitskräfte kommt der Abzug für die monatliche Quellensteuer hinzu. Es gilt zu beachten, dass sowohl Familienzulagen als auch allfällige Ferien-, Freizeit- und Überstundenentschädigungen quellensteuerpflichtig sind. In der Regel wird vom Tarif A+ ausgegangen. Massgebend ist jedoch der Entscheid der kantonalen Quellensteuerbehörde.</t>
    </r>
  </si>
  <si>
    <r>
      <t>·</t>
    </r>
    <r>
      <rPr>
        <sz val="7"/>
        <rFont val="Arial"/>
        <family val="2"/>
      </rPr>
      <t xml:space="preserve">       </t>
    </r>
    <r>
      <rPr>
        <b/>
        <sz val="11"/>
        <rFont val="Arial"/>
        <family val="2"/>
      </rPr>
      <t xml:space="preserve">Krankentaggeld </t>
    </r>
    <r>
      <rPr>
        <sz val="10"/>
        <rFont val="Arial"/>
        <family val="2"/>
      </rPr>
      <t>(</t>
    </r>
    <r>
      <rPr>
        <i/>
        <sz val="10"/>
        <rFont val="Arial"/>
        <family val="2"/>
      </rPr>
      <t>Wartefrist 30 Tage</t>
    </r>
    <r>
      <rPr>
        <sz val="10"/>
        <rFont val="Arial"/>
        <family val="2"/>
      </rPr>
      <t>)</t>
    </r>
  </si>
  <si>
    <t>Kroatien</t>
  </si>
  <si>
    <t>Tschechien</t>
  </si>
  <si>
    <t>Slowenien</t>
  </si>
  <si>
    <t>Littauen</t>
  </si>
  <si>
    <t>Bulgarien ¦ Polen ¦ Rumänien</t>
  </si>
  <si>
    <t>Hinweis für Arbeitgeber von ausländischen Arbeitnehmenden</t>
  </si>
  <si>
    <t>BVG / Pensionskasse</t>
  </si>
  <si>
    <t xml:space="preserve">pauschale Ferienentschädigung </t>
  </si>
  <si>
    <t xml:space="preserve">Brutto </t>
  </si>
  <si>
    <t xml:space="preserve">Spesen </t>
  </si>
  <si>
    <t xml:space="preserve"> ARBEITSKONTROLLE</t>
  </si>
  <si>
    <t xml:space="preserve">TOTAL Arbeitstage </t>
  </si>
  <si>
    <t>Adresse</t>
  </si>
  <si>
    <t>Plz</t>
  </si>
  <si>
    <t>Ort</t>
  </si>
  <si>
    <t>,</t>
  </si>
  <si>
    <t xml:space="preserve"> Name/ Vorname</t>
  </si>
  <si>
    <t xml:space="preserve"> Adresse</t>
  </si>
  <si>
    <t xml:space="preserve"> Plz</t>
  </si>
  <si>
    <t xml:space="preserve"> Ort</t>
  </si>
  <si>
    <t xml:space="preserve"> Bemerkung</t>
  </si>
  <si>
    <t xml:space="preserve">AHV-IV-EO </t>
  </si>
  <si>
    <t xml:space="preserve">Vereinbarter Bruttolohn / Tag </t>
  </si>
  <si>
    <t>Von der Ausgleichskasse bestätigte Familienzulagen sind der/dem Arbeitnehmenden geschuldet. Wir empfehlen vor Auszahlung die Auszahlungsbestätigung abzuwarten.</t>
  </si>
  <si>
    <r>
      <t xml:space="preserve">Aufgrund des Freizügigkeitsabkommens müssen Arbeitnehmende aus EU-/EFTA-Staaten im Heimatland lebende, </t>
    </r>
    <r>
      <rPr>
        <u/>
        <sz val="10"/>
        <rFont val="Arial"/>
        <family val="2"/>
      </rPr>
      <t>nicht erwerbstätige</t>
    </r>
    <r>
      <rPr>
        <sz val="10"/>
        <rFont val="Arial"/>
        <family val="2"/>
      </rPr>
      <t xml:space="preserve"> Familienangehörige (Ehefrau, Kinder) KVG-mitversichern.                 </t>
    </r>
  </si>
  <si>
    <t>Der LBV empfielt den Arbeitgebenden bei Beschäftgung ausländischer Mitarbeitenden, für diese eine Privathaftpflichtversicherung abzuschliessen. Die Prämie geht zu Lasten des Arbeitnehmers. Mit Anschluss an die Globalversicherung kann diese kostengünstig mit eingeschlossen werden (CHF  5.40/Mt.)</t>
  </si>
  <si>
    <r>
      <t>·</t>
    </r>
    <r>
      <rPr>
        <sz val="7"/>
        <rFont val="Arial"/>
        <family val="2"/>
      </rPr>
      <t xml:space="preserve">       </t>
    </r>
    <r>
      <rPr>
        <b/>
        <sz val="11"/>
        <rFont val="Arial"/>
        <family val="2"/>
      </rPr>
      <t xml:space="preserve">Berufsunfall </t>
    </r>
    <r>
      <rPr>
        <sz val="10"/>
        <rFont val="Arial"/>
        <family val="2"/>
      </rPr>
      <t>(</t>
    </r>
    <r>
      <rPr>
        <i/>
        <sz val="10"/>
        <rFont val="Arial"/>
        <family val="2"/>
      </rPr>
      <t>bis CHF  99'999 Lohnsumme pro Betrieb</t>
    </r>
    <r>
      <rPr>
        <sz val="10"/>
        <rFont val="Arial"/>
        <family val="2"/>
      </rPr>
      <t>)</t>
    </r>
  </si>
  <si>
    <r>
      <t>BERUFLICHE VORSORGE (BVG)</t>
    </r>
    <r>
      <rPr>
        <sz val="12"/>
        <rFont val="Arial"/>
        <family val="2"/>
      </rPr>
      <t xml:space="preserve"> </t>
    </r>
  </si>
  <si>
    <r>
      <rPr>
        <b/>
        <sz val="12"/>
        <rFont val="Arial"/>
        <family val="2"/>
      </rPr>
      <t xml:space="preserve">Privathaftplichtversicherung für ausländische Angestellte </t>
    </r>
    <r>
      <rPr>
        <sz val="10.5"/>
        <rFont val="Arial"/>
        <family val="2"/>
      </rPr>
      <t>(</t>
    </r>
    <r>
      <rPr>
        <i/>
        <sz val="10.5"/>
        <rFont val="Arial"/>
        <family val="2"/>
      </rPr>
      <t>empfohlen</t>
    </r>
    <r>
      <rPr>
        <sz val="10.5"/>
        <rFont val="Arial"/>
        <family val="2"/>
      </rPr>
      <t>)</t>
    </r>
  </si>
  <si>
    <r>
      <rPr>
        <b/>
        <sz val="12"/>
        <rFont val="Arial"/>
        <family val="2"/>
      </rPr>
      <t xml:space="preserve">Familienzulagen Landwirtschaft </t>
    </r>
    <r>
      <rPr>
        <sz val="10.5"/>
        <rFont val="Arial"/>
        <family val="2"/>
      </rPr>
      <t>(q</t>
    </r>
    <r>
      <rPr>
        <i/>
        <sz val="10.5"/>
        <rFont val="Arial"/>
        <family val="2"/>
      </rPr>
      <t>uellensteuerpflichtig</t>
    </r>
    <r>
      <rPr>
        <sz val="10.5"/>
        <rFont val="Arial"/>
        <family val="2"/>
      </rPr>
      <t>)</t>
    </r>
  </si>
  <si>
    <t xml:space="preserve"> Unterschrift, dass diese Lohnabrechnung dem gemeinsamen Willen entspricht und sie damit einverstanden sind.</t>
  </si>
  <si>
    <t xml:space="preserve">Naturallohn pauschal </t>
  </si>
  <si>
    <t>Naturallohn verrechnet</t>
  </si>
  <si>
    <t xml:space="preserve">Morgenessen* </t>
  </si>
  <si>
    <t xml:space="preserve">Mittagessen* </t>
  </si>
  <si>
    <t xml:space="preserve">Nachtessen* </t>
  </si>
  <si>
    <t xml:space="preserve">Quellensteuerpflichtig </t>
  </si>
  <si>
    <t xml:space="preserve">Quellensteuerabzug </t>
  </si>
  <si>
    <t>Haushalts- u. Familienzulage (quellensteuerpflichtig)</t>
  </si>
  <si>
    <t>Abzüge</t>
  </si>
  <si>
    <t>https://www.luzernerbauern.ch/dienstleistungen/personaldienstleistungen.html</t>
  </si>
  <si>
    <t>BARLOHN</t>
  </si>
  <si>
    <t xml:space="preserve">geleistete Arbeitstage </t>
  </si>
  <si>
    <t>Bemerkung</t>
  </si>
  <si>
    <t xml:space="preserve"> Link generelle Informationen u. Hilfsmittel Arbeitsverhältnis</t>
  </si>
  <si>
    <t xml:space="preserve"> Lohnempehlungen SBV / LBV / ABLA</t>
  </si>
  <si>
    <r>
      <t xml:space="preserve"> Link Krankentaggeld (</t>
    </r>
    <r>
      <rPr>
        <i/>
        <sz val="8"/>
        <color theme="2" tint="-0.499984740745262"/>
        <rFont val="Arial Narrow"/>
        <family val="2"/>
      </rPr>
      <t>Globalversicherung</t>
    </r>
    <r>
      <rPr>
        <sz val="8"/>
        <color theme="2" tint="-0.499984740745262"/>
        <rFont val="Arial Narrow"/>
        <family val="2"/>
      </rPr>
      <t>)</t>
    </r>
  </si>
  <si>
    <r>
      <t xml:space="preserve"> Link BVG (</t>
    </r>
    <r>
      <rPr>
        <i/>
        <sz val="8"/>
        <color theme="2" tint="-0.499984740745262"/>
        <rFont val="Arial Narrow"/>
        <family val="2"/>
      </rPr>
      <t>Globalversicherung</t>
    </r>
    <r>
      <rPr>
        <sz val="8"/>
        <color theme="2" tint="-0.499984740745262"/>
        <rFont val="Arial Narrow"/>
        <family val="2"/>
      </rPr>
      <t>)</t>
    </r>
  </si>
  <si>
    <r>
      <t xml:space="preserve"> Link Nichtbetriebunfall NBU (</t>
    </r>
    <r>
      <rPr>
        <i/>
        <sz val="8"/>
        <color theme="2" tint="-0.499984740745262"/>
        <rFont val="Arial Narrow"/>
        <family val="2"/>
      </rPr>
      <t>Globalversicherung</t>
    </r>
    <r>
      <rPr>
        <sz val="8"/>
        <color theme="2" tint="-0.499984740745262"/>
        <rFont val="Arial Narrow"/>
        <family val="2"/>
      </rPr>
      <t>)</t>
    </r>
  </si>
  <si>
    <r>
      <t xml:space="preserve"> Link Privathaftpflicht für ausl. Arbeitnehmer (</t>
    </r>
    <r>
      <rPr>
        <i/>
        <sz val="8"/>
        <color theme="2" tint="-0.499984740745262"/>
        <rFont val="Arial Narrow"/>
        <family val="2"/>
      </rPr>
      <t>Globalversicherung</t>
    </r>
    <r>
      <rPr>
        <sz val="8"/>
        <color theme="2" tint="-0.499984740745262"/>
        <rFont val="Arial Narrow"/>
        <family val="2"/>
      </rPr>
      <t>)</t>
    </r>
  </si>
  <si>
    <t xml:space="preserve"> Link Quellensteuer LU</t>
  </si>
  <si>
    <t xml:space="preserve"> Link Quellensteuer ZG</t>
  </si>
  <si>
    <t xml:space="preserve">Logis* </t>
  </si>
  <si>
    <r>
      <rPr>
        <b/>
        <sz val="13"/>
        <rFont val="Arial Black"/>
        <family val="2"/>
      </rPr>
      <t xml:space="preserve">2024 ¦ </t>
    </r>
    <r>
      <rPr>
        <b/>
        <sz val="13"/>
        <rFont val="Arial"/>
        <family val="2"/>
      </rPr>
      <t>geltenden Ansätze Naturallohn ¦ obligatorischen Beiträge Sozialversicherungen</t>
    </r>
  </si>
  <si>
    <t>2006 - 2000</t>
  </si>
  <si>
    <t>1999 - 1990</t>
  </si>
  <si>
    <t>1989 - 1980</t>
  </si>
  <si>
    <t>1979 - 1970</t>
  </si>
  <si>
    <t>1969 - 1965</t>
  </si>
  <si>
    <t>1964 - 1959</t>
  </si>
  <si>
    <t>1964 - 1960</t>
  </si>
  <si>
    <t>https://www.luzernerbauern.ch/fileadmin/luzernerbauern/dienstleistungen/personaldienstleistung/2024/2024_Arbeitsverhaelnis-Richtloehne_LU-01.pdf</t>
  </si>
  <si>
    <t>https://zg.ch/de/steuern-finanzen/steuern/quellensteuer/quellensteuertarife</t>
  </si>
  <si>
    <t>L O H N A B R E C H N U N G    A R B E I T S T A G E    2 0 2 4</t>
  </si>
  <si>
    <r>
      <rPr>
        <b/>
        <sz val="10"/>
        <rFont val="Arial"/>
        <family val="2"/>
      </rPr>
      <t>Berufliche Vorsorge</t>
    </r>
    <r>
      <rPr>
        <sz val="10"/>
        <rFont val="Arial"/>
        <family val="2"/>
      </rPr>
      <t xml:space="preserve">, die weiteren </t>
    </r>
    <r>
      <rPr>
        <b/>
        <sz val="10"/>
        <rFont val="Arial"/>
        <family val="2"/>
      </rPr>
      <t>Sparpläne B/C</t>
    </r>
    <r>
      <rPr>
        <sz val="10"/>
        <rFont val="Arial"/>
        <family val="2"/>
      </rPr>
      <t xml:space="preserve"> (Globalversicherung)</t>
    </r>
  </si>
  <si>
    <r>
      <t>Beiträge in % des koordinierten Lohnes (</t>
    </r>
    <r>
      <rPr>
        <b/>
        <sz val="8"/>
        <rFont val="Arial Black"/>
        <family val="2"/>
      </rPr>
      <t>Plan A</t>
    </r>
    <r>
      <rPr>
        <b/>
        <sz val="8"/>
        <rFont val="Arial"/>
        <family val="2"/>
      </rPr>
      <t>)</t>
    </r>
  </si>
  <si>
    <r>
      <t xml:space="preserve">Beiträge in % des koordinierten Lohnes </t>
    </r>
    <r>
      <rPr>
        <b/>
        <sz val="8"/>
        <rFont val="Arial"/>
        <family val="2"/>
      </rPr>
      <t>(</t>
    </r>
    <r>
      <rPr>
        <b/>
        <sz val="8"/>
        <rFont val="Arial Black"/>
        <family val="2"/>
      </rPr>
      <t>Plan B</t>
    </r>
    <r>
      <rPr>
        <b/>
        <sz val="8"/>
        <rFont val="Arial"/>
        <family val="2"/>
      </rPr>
      <t>)</t>
    </r>
  </si>
  <si>
    <r>
      <t xml:space="preserve">Beiträge in % des koordinierten Lohnes </t>
    </r>
    <r>
      <rPr>
        <b/>
        <sz val="8"/>
        <rFont val="Arial"/>
        <family val="2"/>
      </rPr>
      <t>(</t>
    </r>
    <r>
      <rPr>
        <b/>
        <sz val="8"/>
        <rFont val="Arial Black"/>
        <family val="2"/>
      </rPr>
      <t>Plan C</t>
    </r>
    <r>
      <rPr>
        <b/>
        <sz val="8"/>
        <rFont val="Arial"/>
        <family val="2"/>
      </rPr>
      <t>)</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</si>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</sst>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_ &quot;SFr.&quot;\ * #,##0.00_ ;_ &quot;SFr.&quot;\ * \-#,##0.00_ ;_ &quot;SFr.&quot;\ * &quot;-&quot;??_ ;_ @_ "/>
    <numFmt numFmtId="165" formatCode="0.000%"/>
    <numFmt numFmtId="166" formatCode="mmmm\ yy"/>
    <numFmt numFmtId="167" formatCode="dd/mm/yyyy;@"/>
    <numFmt numFmtId="168" formatCode="0.000"/>
    <numFmt numFmtId="169" formatCode="0.0000%"/>
    <numFmt numFmtId="170" formatCode="[h]:mm"/>
    <numFmt numFmtId="171" formatCode="0.0"/>
    <numFmt numFmtId="172" formatCode="[$-F800]dddd\,\ mmmm\ dd\,\ yyyy"/>
    <numFmt numFmtId="173" formatCode="_ [$CHF-807]\ * #,##0.00_ ;_ [$CHF-807]\ * \-#,##0.00_ ;_ [$CHF-807]\ * &quot;-&quot;??_ ;_ @_ "/>
    <numFmt numFmtId="174" formatCode="#,##0.00_ ;\-#,##0.00\ "/>
  </numFmts>
  <fonts count="128" x14ac:knownFonts="1">
    <font>
      <sz val="10"/>
      <name val="Arial"/>
    </font>
    <font>
      <sz val="10"/>
      <name val="Arial"/>
      <family val="2"/>
    </font>
    <font>
      <sz val="8.5"/>
      <name val="Arial"/>
      <family val="2"/>
    </font>
    <font>
      <b/>
      <sz val="8.5"/>
      <name val="Arial"/>
      <family val="2"/>
    </font>
    <font>
      <b/>
      <sz val="8.5"/>
      <color indexed="10"/>
      <name val="Arial"/>
      <family val="2"/>
    </font>
    <font>
      <sz val="10"/>
      <color indexed="8"/>
      <name val="Arial"/>
      <family val="2"/>
    </font>
    <font>
      <i/>
      <sz val="7.5"/>
      <name val="Arial"/>
      <family val="2"/>
    </font>
    <font>
      <sz val="7.5"/>
      <name val="Arial"/>
      <family val="2"/>
    </font>
    <font>
      <sz val="8.5"/>
      <color indexed="8"/>
      <name val="Arial"/>
      <family val="2"/>
    </font>
    <font>
      <sz val="10"/>
      <name val="Arial Narrow"/>
      <family val="2"/>
    </font>
    <font>
      <b/>
      <sz val="14"/>
      <name val="Arial"/>
      <family val="2"/>
    </font>
    <font>
      <sz val="8.5"/>
      <color indexed="10"/>
      <name val="Arial"/>
      <family val="2"/>
    </font>
    <font>
      <sz val="6"/>
      <name val="Arial"/>
      <family val="2"/>
    </font>
    <font>
      <sz val="8"/>
      <name val="Arial"/>
      <family val="2"/>
    </font>
    <font>
      <sz val="10"/>
      <color indexed="8"/>
      <name val="Arial Narrow"/>
      <family val="2"/>
    </font>
    <font>
      <sz val="10"/>
      <color indexed="9"/>
      <name val="Arial Narrow"/>
      <family val="2"/>
    </font>
    <font>
      <sz val="8"/>
      <color indexed="81"/>
      <name val="Tahoma"/>
      <family val="2"/>
    </font>
    <font>
      <b/>
      <sz val="8"/>
      <color indexed="81"/>
      <name val="Tahoma"/>
      <family val="2"/>
    </font>
    <font>
      <b/>
      <sz val="7.5"/>
      <name val="Arial"/>
      <family val="2"/>
    </font>
    <font>
      <sz val="10"/>
      <color theme="0" tint="-0.249977111117893"/>
      <name val="Arial"/>
      <family val="2"/>
    </font>
    <font>
      <sz val="10"/>
      <name val="Franklin Gothic Book"/>
      <family val="2"/>
    </font>
    <font>
      <sz val="6"/>
      <color indexed="81"/>
      <name val="Tahoma"/>
      <family val="2"/>
    </font>
    <font>
      <b/>
      <sz val="9"/>
      <color indexed="81"/>
      <name val="Tahoma"/>
      <family val="2"/>
    </font>
    <font>
      <b/>
      <sz val="3"/>
      <name val="Arial"/>
      <family val="2"/>
    </font>
    <font>
      <sz val="3"/>
      <name val="Arial"/>
      <family val="2"/>
    </font>
    <font>
      <i/>
      <sz val="9"/>
      <name val="Arial"/>
      <family val="2"/>
    </font>
    <font>
      <b/>
      <sz val="11"/>
      <name val="Arial"/>
      <family val="2"/>
    </font>
    <font>
      <b/>
      <sz val="10"/>
      <name val="Arial"/>
      <family val="2"/>
    </font>
    <font>
      <sz val="11"/>
      <name val="Arial"/>
      <family val="2"/>
    </font>
    <font>
      <sz val="7"/>
      <name val="Arial"/>
      <family val="2"/>
    </font>
    <font>
      <sz val="9"/>
      <name val="Arial"/>
      <family val="2"/>
    </font>
    <font>
      <i/>
      <sz val="11"/>
      <name val="Arial"/>
      <family val="2"/>
    </font>
    <font>
      <i/>
      <sz val="3"/>
      <name val="Arial"/>
      <family val="2"/>
    </font>
    <font>
      <b/>
      <i/>
      <sz val="3"/>
      <name val="Arial"/>
      <family val="2"/>
    </font>
    <font>
      <b/>
      <i/>
      <sz val="9"/>
      <name val="Arial"/>
      <family val="2"/>
    </font>
    <font>
      <sz val="5.5"/>
      <name val="Arial"/>
      <family val="2"/>
    </font>
    <font>
      <sz val="1"/>
      <name val="Arial"/>
      <family val="2"/>
    </font>
    <font>
      <i/>
      <sz val="1"/>
      <name val="Arial"/>
      <family val="2"/>
    </font>
    <font>
      <sz val="1"/>
      <color theme="0" tint="-0.499984740745262"/>
      <name val="Arial"/>
      <family val="2"/>
    </font>
    <font>
      <sz val="10"/>
      <color theme="0" tint="-0.499984740745262"/>
      <name val="Arial"/>
      <family val="2"/>
    </font>
    <font>
      <sz val="12"/>
      <name val="Arial"/>
      <family val="2"/>
    </font>
    <font>
      <sz val="12"/>
      <color theme="0" tint="-0.499984740745262"/>
      <name val="Arial"/>
      <family val="2"/>
    </font>
    <font>
      <sz val="10.5"/>
      <name val="Arial"/>
      <family val="2"/>
    </font>
    <font>
      <i/>
      <sz val="10.5"/>
      <name val="Arial"/>
      <family val="2"/>
    </font>
    <font>
      <b/>
      <sz val="10.5"/>
      <name val="Arial"/>
      <family val="2"/>
    </font>
    <font>
      <b/>
      <u/>
      <sz val="1"/>
      <name val="Arial"/>
      <family val="2"/>
    </font>
    <font>
      <b/>
      <i/>
      <sz val="1"/>
      <name val="Arial"/>
      <family val="2"/>
    </font>
    <font>
      <b/>
      <u/>
      <sz val="10.5"/>
      <name val="Arial"/>
      <family val="2"/>
    </font>
    <font>
      <b/>
      <i/>
      <u/>
      <sz val="9"/>
      <name val="Arial"/>
      <family val="2"/>
    </font>
    <font>
      <u/>
      <sz val="10.5"/>
      <name val="Arial"/>
      <family val="2"/>
    </font>
    <font>
      <b/>
      <sz val="9"/>
      <name val="Arial"/>
      <family val="2"/>
    </font>
    <font>
      <b/>
      <i/>
      <sz val="10.5"/>
      <name val="Arial"/>
      <family val="2"/>
    </font>
    <font>
      <b/>
      <i/>
      <u val="double"/>
      <sz val="10.5"/>
      <name val="Arial"/>
      <family val="2"/>
    </font>
    <font>
      <u/>
      <sz val="1"/>
      <name val="Arial"/>
      <family val="2"/>
    </font>
    <font>
      <b/>
      <i/>
      <u val="double"/>
      <sz val="1"/>
      <name val="Arial"/>
      <family val="2"/>
    </font>
    <font>
      <b/>
      <sz val="1"/>
      <name val="Arial"/>
      <family val="2"/>
    </font>
    <font>
      <u val="double"/>
      <sz val="10.5"/>
      <name val="Arial"/>
      <family val="2"/>
    </font>
    <font>
      <b/>
      <i/>
      <u/>
      <sz val="3"/>
      <name val="Arial"/>
      <family val="2"/>
    </font>
    <font>
      <sz val="10"/>
      <color indexed="9"/>
      <name val="Arial"/>
      <family val="2"/>
    </font>
    <font>
      <b/>
      <sz val="8"/>
      <name val="Arial"/>
      <family val="2"/>
    </font>
    <font>
      <sz val="8"/>
      <color theme="1"/>
      <name val="Arial"/>
      <family val="2"/>
    </font>
    <font>
      <sz val="6"/>
      <color theme="0"/>
      <name val="Arial"/>
      <family val="2"/>
    </font>
    <font>
      <b/>
      <sz val="6"/>
      <name val="Arial"/>
      <family val="2"/>
    </font>
    <font>
      <sz val="1"/>
      <color indexed="8"/>
      <name val="Arial"/>
      <family val="2"/>
    </font>
    <font>
      <sz val="1"/>
      <color indexed="9"/>
      <name val="Arial Narrow"/>
      <family val="2"/>
    </font>
    <font>
      <sz val="1"/>
      <color indexed="8"/>
      <name val="Arial Narrow"/>
      <family val="2"/>
    </font>
    <font>
      <b/>
      <sz val="5.5"/>
      <name val="Arial"/>
      <family val="2"/>
    </font>
    <font>
      <b/>
      <sz val="4.5"/>
      <name val="Arial"/>
      <family val="2"/>
    </font>
    <font>
      <b/>
      <sz val="10"/>
      <color indexed="8"/>
      <name val="Arial"/>
      <family val="2"/>
    </font>
    <font>
      <b/>
      <sz val="10"/>
      <color indexed="9"/>
      <name val="Arial Narrow"/>
      <family val="2"/>
    </font>
    <font>
      <b/>
      <sz val="10"/>
      <color indexed="8"/>
      <name val="Arial Narrow"/>
      <family val="2"/>
    </font>
    <font>
      <sz val="3"/>
      <color indexed="10"/>
      <name val="Arial"/>
      <family val="2"/>
    </font>
    <font>
      <sz val="3"/>
      <color indexed="8"/>
      <name val="Arial"/>
      <family val="2"/>
    </font>
    <font>
      <sz val="3"/>
      <color indexed="9"/>
      <name val="Arial Narrow"/>
      <family val="2"/>
    </font>
    <font>
      <sz val="3"/>
      <color indexed="8"/>
      <name val="Arial Narrow"/>
      <family val="2"/>
    </font>
    <font>
      <b/>
      <sz val="1"/>
      <color rgb="FFFF0000"/>
      <name val="Arial"/>
      <family val="2"/>
    </font>
    <font>
      <b/>
      <i/>
      <u/>
      <sz val="8"/>
      <name val="Arial"/>
      <family val="2"/>
    </font>
    <font>
      <sz val="8"/>
      <color indexed="9"/>
      <name val="Arial"/>
      <family val="2"/>
    </font>
    <font>
      <sz val="7.5"/>
      <color theme="0"/>
      <name val="Arial"/>
      <family val="2"/>
    </font>
    <font>
      <sz val="8"/>
      <color theme="0"/>
      <name val="Arial"/>
      <family val="2"/>
    </font>
    <font>
      <b/>
      <sz val="7"/>
      <name val="Arial"/>
      <family val="2"/>
    </font>
    <font>
      <sz val="8"/>
      <color indexed="8"/>
      <name val="Arial"/>
      <family val="2"/>
    </font>
    <font>
      <sz val="10"/>
      <color theme="0"/>
      <name val="Arial"/>
      <family val="2"/>
    </font>
    <font>
      <sz val="8"/>
      <color rgb="FFC00000"/>
      <name val="Arial"/>
      <family val="2"/>
    </font>
    <font>
      <sz val="6"/>
      <color rgb="FFC00000"/>
      <name val="Arial"/>
      <family val="2"/>
    </font>
    <font>
      <b/>
      <sz val="6"/>
      <color rgb="FFC00000"/>
      <name val="Arial"/>
      <family val="2"/>
    </font>
    <font>
      <i/>
      <sz val="6"/>
      <color theme="2" tint="-0.249977111117893"/>
      <name val="Arial Narrow"/>
      <family val="2"/>
    </font>
    <font>
      <u/>
      <sz val="10"/>
      <color theme="10"/>
      <name val="Arial"/>
      <family val="2"/>
    </font>
    <font>
      <sz val="3"/>
      <color theme="0"/>
      <name val="Arial"/>
      <family val="2"/>
    </font>
    <font>
      <sz val="8.5"/>
      <color theme="0"/>
      <name val="Arial"/>
      <family val="2"/>
    </font>
    <font>
      <sz val="1"/>
      <color theme="0"/>
      <name val="Arial"/>
      <family val="2"/>
    </font>
    <font>
      <i/>
      <sz val="6"/>
      <color theme="2" tint="-0.499984740745262"/>
      <name val="Arial Narrow"/>
      <family val="2"/>
    </font>
    <font>
      <sz val="10"/>
      <color theme="2" tint="-0.499984740745262"/>
      <name val="Arial"/>
      <family val="2"/>
    </font>
    <font>
      <sz val="10"/>
      <color theme="2" tint="-0.499984740745262"/>
      <name val="Arial Narrow"/>
      <family val="2"/>
    </font>
    <font>
      <sz val="6"/>
      <color theme="2" tint="-0.499984740745262"/>
      <name val="Arial Narrow"/>
      <family val="2"/>
    </font>
    <font>
      <sz val="8"/>
      <color theme="2" tint="-0.499984740745262"/>
      <name val="Arial Narrow"/>
      <family val="2"/>
    </font>
    <font>
      <sz val="3"/>
      <color theme="2" tint="-0.499984740745262"/>
      <name val="Arial"/>
      <family val="2"/>
    </font>
    <font>
      <u/>
      <sz val="10"/>
      <color theme="2" tint="-0.499984740745262"/>
      <name val="Arial"/>
      <family val="2"/>
    </font>
    <font>
      <i/>
      <sz val="8"/>
      <color indexed="81"/>
      <name val="Tahoma"/>
      <family val="2"/>
    </font>
    <font>
      <i/>
      <sz val="8"/>
      <name val="Arial"/>
      <family val="2"/>
    </font>
    <font>
      <u/>
      <sz val="10"/>
      <name val="Arial"/>
      <family val="2"/>
    </font>
    <font>
      <i/>
      <sz val="10"/>
      <name val="Arial"/>
      <family val="2"/>
    </font>
    <font>
      <b/>
      <u/>
      <sz val="10"/>
      <name val="Arial"/>
      <family val="2"/>
    </font>
    <font>
      <b/>
      <sz val="10"/>
      <name val="Franklin Gothic Book"/>
      <family val="2"/>
    </font>
    <font>
      <sz val="10"/>
      <color rgb="FFFF0000"/>
      <name val="Arial Narrow"/>
      <family val="2"/>
    </font>
    <font>
      <i/>
      <sz val="8"/>
      <color theme="2" tint="-0.499984740745262"/>
      <name val="Arial Narrow"/>
      <family val="2"/>
    </font>
    <font>
      <sz val="14"/>
      <name val="Arial"/>
      <family val="2"/>
    </font>
    <font>
      <b/>
      <sz val="13"/>
      <name val="Arial"/>
      <family val="2"/>
    </font>
    <font>
      <sz val="13"/>
      <name val="Arial"/>
      <family val="2"/>
    </font>
    <font>
      <sz val="14"/>
      <color indexed="8"/>
      <name val="Arial"/>
      <family val="2"/>
    </font>
    <font>
      <sz val="14"/>
      <color indexed="9"/>
      <name val="Arial Narrow"/>
      <family val="2"/>
    </font>
    <font>
      <sz val="14"/>
      <color indexed="8"/>
      <name val="Arial Narrow"/>
      <family val="2"/>
    </font>
    <font>
      <sz val="10"/>
      <color theme="0"/>
      <name val="Arial Narrow"/>
      <family val="2"/>
    </font>
    <font>
      <i/>
      <sz val="5"/>
      <color theme="0" tint="-0.34998626667073579"/>
      <name val="Arial"/>
      <family val="2"/>
    </font>
    <font>
      <sz val="5"/>
      <color theme="0" tint="-0.34998626667073579"/>
      <name val="Arial"/>
      <family val="2"/>
    </font>
    <font>
      <sz val="5"/>
      <color theme="0" tint="-0.34998626667073579"/>
      <name val="Arial Narrow"/>
      <family val="2"/>
    </font>
    <font>
      <i/>
      <sz val="8"/>
      <color theme="0"/>
      <name val="Arial"/>
      <family val="2"/>
    </font>
    <font>
      <b/>
      <sz val="12"/>
      <name val="Arial"/>
      <family val="2"/>
    </font>
    <font>
      <b/>
      <sz val="13"/>
      <name val="Arial Black"/>
      <family val="2"/>
    </font>
    <font>
      <sz val="11"/>
      <color theme="1"/>
      <name val="Franklin Gothic Book"/>
      <family val="2"/>
    </font>
    <font>
      <b/>
      <i/>
      <sz val="8"/>
      <name val="Arial"/>
      <family val="2"/>
    </font>
    <font>
      <i/>
      <u/>
      <sz val="6"/>
      <name val="Arial"/>
      <family val="2"/>
    </font>
    <font>
      <sz val="7"/>
      <color rgb="FFC00000"/>
      <name val="Arial"/>
      <family val="2"/>
    </font>
    <font>
      <i/>
      <sz val="9"/>
      <color theme="0"/>
      <name val="Arial"/>
      <family val="2"/>
    </font>
    <font>
      <i/>
      <sz val="6"/>
      <color theme="1" tint="0.34998626667073579"/>
      <name val="Arial"/>
      <family val="2"/>
    </font>
    <font>
      <sz val="6"/>
      <color theme="1" tint="0.34998626667073579"/>
      <name val="Arial"/>
      <family val="2"/>
    </font>
    <font>
      <b/>
      <sz val="6"/>
      <color theme="1" tint="0.34998626667073579"/>
      <name val="Arial"/>
      <family val="2"/>
    </font>
    <font>
      <b/>
      <sz val="8"/>
      <name val="Arial Black"/>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2" tint="-0.499984740745262"/>
        <bgColor indexed="64"/>
      </patternFill>
    </fill>
  </fills>
  <borders count="70">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theme="0" tint="-4.9989318521683403E-2"/>
      </left>
      <right/>
      <top style="thick">
        <color theme="0" tint="-4.9989318521683403E-2"/>
      </top>
      <bottom style="thin">
        <color indexed="64"/>
      </bottom>
      <diagonal/>
    </border>
    <border>
      <left/>
      <right style="thick">
        <color theme="0" tint="-4.9989318521683403E-2"/>
      </right>
      <top style="thick">
        <color theme="0" tint="-4.9989318521683403E-2"/>
      </top>
      <bottom style="thin">
        <color indexed="64"/>
      </bottom>
      <diagonal/>
    </border>
    <border>
      <left style="thick">
        <color theme="0" tint="-4.9989318521683403E-2"/>
      </left>
      <right/>
      <top style="thin">
        <color indexed="64"/>
      </top>
      <bottom style="thin">
        <color indexed="64"/>
      </bottom>
      <diagonal/>
    </border>
    <border>
      <left/>
      <right style="thick">
        <color theme="0" tint="-4.9989318521683403E-2"/>
      </right>
      <top style="thin">
        <color indexed="64"/>
      </top>
      <bottom style="thin">
        <color indexed="64"/>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style="thin">
        <color indexed="64"/>
      </top>
      <bottom/>
      <diagonal/>
    </border>
    <border>
      <left/>
      <right style="thick">
        <color theme="0" tint="-4.9989318521683403E-2"/>
      </right>
      <top style="thin">
        <color indexed="64"/>
      </top>
      <bottom/>
      <diagonal/>
    </border>
    <border>
      <left style="thick">
        <color theme="0" tint="-4.9989318521683403E-2"/>
      </left>
      <right/>
      <top/>
      <bottom style="thick">
        <color theme="0" tint="-4.9989318521683403E-2"/>
      </bottom>
      <diagonal/>
    </border>
    <border>
      <left/>
      <right style="thick">
        <color theme="0" tint="-4.9989318521683403E-2"/>
      </right>
      <top/>
      <bottom style="thick">
        <color theme="0" tint="-4.9989318521683403E-2"/>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bottom/>
      <diagonal/>
    </border>
    <border>
      <left style="medium">
        <color theme="0" tint="-4.9989318521683403E-2"/>
      </left>
      <right style="medium">
        <color theme="0" tint="-4.9989318521683403E-2"/>
      </right>
      <top/>
      <bottom style="medium">
        <color theme="0" tint="-4.9989318521683403E-2"/>
      </bottom>
      <diagonal/>
    </border>
    <border>
      <left/>
      <right/>
      <top style="medium">
        <color indexed="64"/>
      </top>
      <bottom style="thin">
        <color indexed="64"/>
      </bottom>
      <diagonal/>
    </border>
    <border>
      <left/>
      <right/>
      <top/>
      <bottom style="hair">
        <color theme="1" tint="0.499984740745262"/>
      </bottom>
      <diagonal/>
    </border>
    <border>
      <left/>
      <right/>
      <top/>
      <bottom style="hair">
        <color theme="1" tint="0.34998626667073579"/>
      </bottom>
      <diagonal/>
    </border>
  </borders>
  <cellStyleXfs count="4">
    <xf numFmtId="0" fontId="0" fillId="0" borderId="0"/>
    <xf numFmtId="0" fontId="1" fillId="0" borderId="0"/>
    <xf numFmtId="0" fontId="87" fillId="0" borderId="0" applyNumberFormat="0" applyFill="0" applyBorder="0" applyAlignment="0" applyProtection="0"/>
    <xf numFmtId="0" fontId="119" fillId="0" borderId="0"/>
  </cellStyleXfs>
  <cellXfs count="448">
    <xf numFmtId="0" fontId="0" fillId="0" borderId="0" xfId="0"/>
    <xf numFmtId="0" fontId="2"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Protection="1">
      <protection hidden="1"/>
    </xf>
    <xf numFmtId="0" fontId="4" fillId="2" borderId="0" xfId="0" applyFont="1" applyFill="1" applyAlignment="1" applyProtection="1">
      <alignment horizontal="left"/>
      <protection hidden="1"/>
    </xf>
    <xf numFmtId="49" fontId="2" fillId="2" borderId="0" xfId="0" applyNumberFormat="1" applyFont="1" applyFill="1" applyAlignment="1" applyProtection="1">
      <alignment horizontal="left"/>
      <protection hidden="1"/>
    </xf>
    <xf numFmtId="0" fontId="0" fillId="2" borderId="0" xfId="0" applyFill="1" applyAlignment="1" applyProtection="1">
      <alignment horizontal="center"/>
      <protection hidden="1"/>
    </xf>
    <xf numFmtId="0" fontId="2" fillId="2" borderId="0" xfId="0" applyFont="1" applyFill="1" applyAlignment="1" applyProtection="1">
      <alignment horizontal="center"/>
      <protection hidden="1"/>
    </xf>
    <xf numFmtId="0" fontId="6" fillId="2" borderId="0" xfId="0" applyFont="1" applyFill="1" applyAlignment="1" applyProtection="1">
      <alignment horizontal="right"/>
      <protection hidden="1"/>
    </xf>
    <xf numFmtId="0" fontId="14" fillId="2" borderId="0" xfId="0" applyFont="1" applyFill="1" applyProtection="1">
      <protection hidden="1"/>
    </xf>
    <xf numFmtId="165" fontId="5" fillId="2" borderId="0" xfId="0" applyNumberFormat="1" applyFont="1" applyFill="1" applyProtection="1">
      <protection hidden="1"/>
    </xf>
    <xf numFmtId="43" fontId="15" fillId="2" borderId="0" xfId="0" applyNumberFormat="1" applyFont="1" applyFill="1" applyProtection="1">
      <protection hidden="1"/>
    </xf>
    <xf numFmtId="168" fontId="5" fillId="2" borderId="0" xfId="0" applyNumberFormat="1" applyFont="1" applyFill="1" applyProtection="1">
      <protection hidden="1"/>
    </xf>
    <xf numFmtId="0" fontId="9" fillId="2" borderId="0" xfId="0" applyFont="1" applyFill="1" applyProtection="1">
      <protection hidden="1"/>
    </xf>
    <xf numFmtId="0" fontId="12" fillId="2" borderId="14"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43" fontId="19" fillId="2" borderId="0" xfId="0" applyNumberFormat="1" applyFont="1" applyFill="1" applyAlignment="1" applyProtection="1">
      <alignment horizontal="center"/>
      <protection hidden="1"/>
    </xf>
    <xf numFmtId="0" fontId="20" fillId="2" borderId="0" xfId="0" applyFont="1" applyFill="1"/>
    <xf numFmtId="0" fontId="20" fillId="3" borderId="0" xfId="0" applyFont="1" applyFill="1"/>
    <xf numFmtId="0" fontId="1" fillId="2" borderId="0" xfId="0" applyFont="1" applyFill="1"/>
    <xf numFmtId="0" fontId="1" fillId="3" borderId="0" xfId="0" applyFont="1" applyFill="1"/>
    <xf numFmtId="0" fontId="23" fillId="2" borderId="4" xfId="0" applyFont="1" applyFill="1" applyBorder="1" applyAlignment="1">
      <alignment horizontal="center" wrapText="1"/>
    </xf>
    <xf numFmtId="0" fontId="24" fillId="2" borderId="0" xfId="0" applyFont="1" applyFill="1"/>
    <xf numFmtId="0" fontId="24" fillId="3" borderId="0" xfId="0" applyFont="1" applyFill="1"/>
    <xf numFmtId="0" fontId="25" fillId="2" borderId="0" xfId="0" applyFont="1" applyFill="1" applyAlignment="1">
      <alignment horizontal="right"/>
    </xf>
    <xf numFmtId="0" fontId="26" fillId="2" borderId="0" xfId="0" applyFont="1" applyFill="1" applyAlignment="1">
      <alignment horizontal="left"/>
    </xf>
    <xf numFmtId="0" fontId="27" fillId="2" borderId="0" xfId="0" applyFont="1" applyFill="1"/>
    <xf numFmtId="164" fontId="26" fillId="2" borderId="0" xfId="0" applyNumberFormat="1" applyFont="1" applyFill="1" applyAlignment="1">
      <alignment horizontal="right"/>
    </xf>
    <xf numFmtId="0" fontId="26" fillId="2" borderId="0" xfId="0" applyFont="1" applyFill="1" applyAlignment="1">
      <alignment horizontal="justify"/>
    </xf>
    <xf numFmtId="0" fontId="27" fillId="3" borderId="0" xfId="0" applyFont="1" applyFill="1"/>
    <xf numFmtId="0" fontId="26" fillId="2" borderId="0" xfId="0" applyFont="1" applyFill="1"/>
    <xf numFmtId="0" fontId="26" fillId="3" borderId="0" xfId="0" applyFont="1" applyFill="1"/>
    <xf numFmtId="0" fontId="28" fillId="2" borderId="0" xfId="0" applyFont="1" applyFill="1" applyAlignment="1">
      <alignment horizontal="left"/>
    </xf>
    <xf numFmtId="164" fontId="28" fillId="2" borderId="0" xfId="0" applyNumberFormat="1" applyFont="1" applyFill="1" applyAlignment="1">
      <alignment horizontal="right"/>
    </xf>
    <xf numFmtId="0" fontId="28" fillId="2" borderId="0" xfId="0" applyFont="1" applyFill="1" applyAlignment="1">
      <alignment horizontal="justify"/>
    </xf>
    <xf numFmtId="0" fontId="23" fillId="2" borderId="4" xfId="0" applyFont="1" applyFill="1" applyBorder="1" applyAlignment="1">
      <alignment horizontal="left"/>
    </xf>
    <xf numFmtId="0" fontId="24" fillId="2" borderId="4" xfId="0" applyFont="1" applyFill="1" applyBorder="1"/>
    <xf numFmtId="164" fontId="23" fillId="2" borderId="4" xfId="0" applyNumberFormat="1" applyFont="1" applyFill="1" applyBorder="1" applyAlignment="1">
      <alignment horizontal="right"/>
    </xf>
    <xf numFmtId="0" fontId="23" fillId="2" borderId="4" xfId="0" applyFont="1" applyFill="1" applyBorder="1" applyAlignment="1">
      <alignment horizontal="justify"/>
    </xf>
    <xf numFmtId="0" fontId="30" fillId="2" borderId="0" xfId="0" applyFont="1" applyFill="1"/>
    <xf numFmtId="165" fontId="28" fillId="2" borderId="0" xfId="0" applyNumberFormat="1" applyFont="1" applyFill="1" applyAlignment="1">
      <alignment horizontal="right"/>
    </xf>
    <xf numFmtId="10" fontId="28" fillId="2" borderId="0" xfId="0" applyNumberFormat="1" applyFont="1" applyFill="1" applyAlignment="1">
      <alignment horizontal="right"/>
    </xf>
    <xf numFmtId="165" fontId="28" fillId="2" borderId="1" xfId="0" applyNumberFormat="1" applyFont="1" applyFill="1" applyBorder="1" applyAlignment="1">
      <alignment horizontal="right"/>
    </xf>
    <xf numFmtId="0" fontId="31" fillId="2" borderId="0" xfId="0" applyFont="1" applyFill="1" applyAlignment="1">
      <alignment horizontal="left"/>
    </xf>
    <xf numFmtId="165" fontId="26" fillId="2" borderId="0" xfId="0" applyNumberFormat="1" applyFont="1" applyFill="1" applyAlignment="1">
      <alignment horizontal="right"/>
    </xf>
    <xf numFmtId="10" fontId="26" fillId="2" borderId="0" xfId="0" applyNumberFormat="1" applyFont="1" applyFill="1" applyAlignment="1">
      <alignment horizontal="right"/>
    </xf>
    <xf numFmtId="165" fontId="26" fillId="2" borderId="0" xfId="0" applyNumberFormat="1" applyFont="1" applyFill="1"/>
    <xf numFmtId="0" fontId="32" fillId="2" borderId="4" xfId="0" applyFont="1" applyFill="1" applyBorder="1" applyAlignment="1">
      <alignment horizontal="left"/>
    </xf>
    <xf numFmtId="10" fontId="23" fillId="2" borderId="4" xfId="0" applyNumberFormat="1" applyFont="1" applyFill="1" applyBorder="1" applyAlignment="1">
      <alignment horizontal="right"/>
    </xf>
    <xf numFmtId="10" fontId="33" fillId="2" borderId="4" xfId="0" applyNumberFormat="1" applyFont="1" applyFill="1" applyBorder="1"/>
    <xf numFmtId="0" fontId="36" fillId="2" borderId="0" xfId="0" applyFont="1" applyFill="1"/>
    <xf numFmtId="0" fontId="38" fillId="2" borderId="0" xfId="0" applyFont="1" applyFill="1"/>
    <xf numFmtId="0" fontId="36" fillId="3" borderId="0" xfId="0" applyFont="1" applyFill="1"/>
    <xf numFmtId="0" fontId="41" fillId="2" borderId="0" xfId="0" applyFont="1" applyFill="1"/>
    <xf numFmtId="0" fontId="40" fillId="3" borderId="0" xfId="0" applyFont="1" applyFill="1"/>
    <xf numFmtId="0" fontId="40" fillId="2" borderId="0" xfId="0" applyFont="1" applyFill="1"/>
    <xf numFmtId="0" fontId="39" fillId="2" borderId="0" xfId="0" applyFont="1" applyFill="1"/>
    <xf numFmtId="0" fontId="1" fillId="2" borderId="5" xfId="0" applyFont="1" applyFill="1" applyBorder="1"/>
    <xf numFmtId="0" fontId="1" fillId="2" borderId="3" xfId="0" applyFont="1" applyFill="1" applyBorder="1"/>
    <xf numFmtId="0" fontId="25" fillId="2" borderId="5" xfId="0" applyFont="1" applyFill="1" applyBorder="1" applyAlignment="1">
      <alignment horizontal="right"/>
    </xf>
    <xf numFmtId="0" fontId="1" fillId="2" borderId="0" xfId="0" applyFont="1" applyFill="1" applyAlignment="1">
      <alignment horizontal="right"/>
    </xf>
    <xf numFmtId="0" fontId="34" fillId="2" borderId="3" xfId="0" applyFont="1" applyFill="1" applyBorder="1" applyAlignment="1">
      <alignment horizontal="right"/>
    </xf>
    <xf numFmtId="0" fontId="37" fillId="2" borderId="5" xfId="0" applyFont="1" applyFill="1" applyBorder="1" applyAlignment="1">
      <alignment horizontal="right"/>
    </xf>
    <xf numFmtId="0" fontId="37" fillId="2" borderId="0" xfId="0" applyFont="1" applyFill="1" applyAlignment="1">
      <alignment horizontal="right"/>
    </xf>
    <xf numFmtId="0" fontId="36" fillId="2" borderId="0" xfId="0" applyFont="1" applyFill="1" applyAlignment="1">
      <alignment horizontal="right"/>
    </xf>
    <xf numFmtId="0" fontId="46" fillId="2" borderId="3" xfId="0" applyFont="1" applyFill="1" applyBorder="1" applyAlignment="1">
      <alignment horizontal="right"/>
    </xf>
    <xf numFmtId="0" fontId="48" fillId="2" borderId="5" xfId="0" applyFont="1" applyFill="1" applyBorder="1" applyAlignment="1">
      <alignment horizontal="right"/>
    </xf>
    <xf numFmtId="0" fontId="27" fillId="2" borderId="3" xfId="0" applyFont="1" applyFill="1" applyBorder="1" applyAlignment="1">
      <alignment horizontal="right"/>
    </xf>
    <xf numFmtId="164" fontId="42" fillId="2" borderId="0" xfId="0" applyNumberFormat="1" applyFont="1" applyFill="1" applyAlignment="1">
      <alignment horizontal="justify"/>
    </xf>
    <xf numFmtId="0" fontId="30" fillId="2" borderId="5" xfId="0" applyFont="1" applyFill="1" applyBorder="1" applyAlignment="1">
      <alignment horizontal="right"/>
    </xf>
    <xf numFmtId="169" fontId="30" fillId="2" borderId="0" xfId="0" applyNumberFormat="1" applyFont="1" applyFill="1" applyAlignment="1">
      <alignment horizontal="right"/>
    </xf>
    <xf numFmtId="169" fontId="1" fillId="2" borderId="0" xfId="0" applyNumberFormat="1" applyFont="1" applyFill="1" applyAlignment="1">
      <alignment horizontal="right"/>
    </xf>
    <xf numFmtId="164" fontId="49" fillId="2" borderId="0" xfId="0" applyNumberFormat="1" applyFont="1" applyFill="1" applyAlignment="1">
      <alignment horizontal="justify"/>
    </xf>
    <xf numFmtId="164" fontId="52" fillId="2" borderId="0" xfId="0" applyNumberFormat="1" applyFont="1" applyFill="1" applyAlignment="1">
      <alignment horizontal="justify"/>
    </xf>
    <xf numFmtId="164" fontId="54" fillId="2" borderId="0" xfId="0" applyNumberFormat="1" applyFont="1" applyFill="1" applyAlignment="1">
      <alignment horizontal="justify"/>
    </xf>
    <xf numFmtId="0" fontId="36" fillId="2" borderId="5" xfId="0" applyFont="1" applyFill="1" applyBorder="1" applyAlignment="1">
      <alignment horizontal="right"/>
    </xf>
    <xf numFmtId="10" fontId="36" fillId="2" borderId="0" xfId="0" applyNumberFormat="1" applyFont="1" applyFill="1" applyAlignment="1">
      <alignment horizontal="right"/>
    </xf>
    <xf numFmtId="10" fontId="55" fillId="2" borderId="3" xfId="0" applyNumberFormat="1" applyFont="1" applyFill="1" applyBorder="1" applyAlignment="1">
      <alignment horizontal="right"/>
    </xf>
    <xf numFmtId="0" fontId="25" fillId="2" borderId="0" xfId="0" applyFont="1" applyFill="1" applyAlignment="1">
      <alignment horizontal="justify"/>
    </xf>
    <xf numFmtId="169" fontId="25" fillId="2" borderId="0" xfId="0" applyNumberFormat="1" applyFont="1" applyFill="1" applyAlignment="1">
      <alignment horizontal="right"/>
    </xf>
    <xf numFmtId="0" fontId="48" fillId="2" borderId="0" xfId="0" applyFont="1" applyFill="1" applyAlignment="1">
      <alignment horizontal="justify"/>
    </xf>
    <xf numFmtId="0" fontId="30" fillId="2" borderId="0" xfId="0" applyFont="1" applyFill="1" applyAlignment="1">
      <alignment horizontal="justify"/>
    </xf>
    <xf numFmtId="10" fontId="30" fillId="2" borderId="0" xfId="0" applyNumberFormat="1" applyFont="1" applyFill="1" applyAlignment="1">
      <alignment horizontal="justify"/>
    </xf>
    <xf numFmtId="0" fontId="30" fillId="2" borderId="6" xfId="0" applyFont="1" applyFill="1" applyBorder="1" applyAlignment="1">
      <alignment horizontal="right"/>
    </xf>
    <xf numFmtId="10" fontId="30" fillId="2" borderId="1" xfId="0" applyNumberFormat="1" applyFont="1" applyFill="1" applyBorder="1" applyAlignment="1">
      <alignment horizontal="justify"/>
    </xf>
    <xf numFmtId="169" fontId="30" fillId="2" borderId="1" xfId="0" applyNumberFormat="1" applyFont="1" applyFill="1" applyBorder="1" applyAlignment="1">
      <alignment horizontal="right"/>
    </xf>
    <xf numFmtId="0" fontId="40" fillId="2" borderId="4" xfId="0" applyFont="1" applyFill="1" applyBorder="1"/>
    <xf numFmtId="0" fontId="40" fillId="2" borderId="4" xfId="0" applyFont="1" applyFill="1" applyBorder="1" applyAlignment="1">
      <alignment horizontal="justify"/>
    </xf>
    <xf numFmtId="10" fontId="40" fillId="2" borderId="4" xfId="0" applyNumberFormat="1" applyFont="1" applyFill="1" applyBorder="1" applyAlignment="1">
      <alignment horizontal="justify"/>
    </xf>
    <xf numFmtId="0" fontId="10" fillId="2" borderId="0" xfId="0" applyFont="1" applyFill="1"/>
    <xf numFmtId="0" fontId="57" fillId="2" borderId="4" xfId="0" applyFont="1" applyFill="1" applyBorder="1" applyAlignment="1">
      <alignment horizontal="justify"/>
    </xf>
    <xf numFmtId="10" fontId="25" fillId="2" borderId="0" xfId="0" applyNumberFormat="1" applyFont="1" applyFill="1" applyAlignment="1">
      <alignment horizontal="right"/>
    </xf>
    <xf numFmtId="0" fontId="25" fillId="3" borderId="0" xfId="0" applyFont="1" applyFill="1" applyAlignment="1">
      <alignment horizontal="right"/>
    </xf>
    <xf numFmtId="0" fontId="25" fillId="0" borderId="0" xfId="0" applyFont="1" applyAlignment="1">
      <alignment horizontal="right"/>
    </xf>
    <xf numFmtId="43" fontId="58" fillId="2" borderId="0" xfId="0" applyNumberFormat="1" applyFont="1" applyFill="1"/>
    <xf numFmtId="0" fontId="1" fillId="0" borderId="0" xfId="0" applyFont="1"/>
    <xf numFmtId="0" fontId="30" fillId="0" borderId="0" xfId="0" applyFont="1" applyAlignment="1">
      <alignment horizontal="justify"/>
    </xf>
    <xf numFmtId="0" fontId="30" fillId="3" borderId="0" xfId="0" applyFont="1" applyFill="1" applyAlignment="1">
      <alignment vertical="top" wrapText="1"/>
    </xf>
    <xf numFmtId="0" fontId="12" fillId="2" borderId="26" xfId="0"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12" fillId="2" borderId="30" xfId="0" applyFont="1" applyFill="1" applyBorder="1" applyAlignment="1" applyProtection="1">
      <alignment horizontal="center" vertical="center"/>
      <protection hidden="1"/>
    </xf>
    <xf numFmtId="0" fontId="62" fillId="3" borderId="0" xfId="0" applyFont="1" applyFill="1" applyAlignment="1" applyProtection="1">
      <alignment horizontal="right" vertical="center"/>
      <protection hidden="1"/>
    </xf>
    <xf numFmtId="171" fontId="62" fillId="3" borderId="23" xfId="0" applyNumberFormat="1" applyFont="1" applyFill="1" applyBorder="1" applyAlignment="1" applyProtection="1">
      <alignment horizontal="center" vertical="center"/>
      <protection hidden="1"/>
    </xf>
    <xf numFmtId="0" fontId="36" fillId="2" borderId="0" xfId="0" applyFont="1" applyFill="1" applyAlignment="1" applyProtection="1">
      <alignment vertical="center"/>
      <protection hidden="1"/>
    </xf>
    <xf numFmtId="0" fontId="55" fillId="3" borderId="0" xfId="0" applyFont="1" applyFill="1" applyAlignment="1" applyProtection="1">
      <alignment horizontal="right" vertical="center"/>
      <protection hidden="1"/>
    </xf>
    <xf numFmtId="0" fontId="63" fillId="2" borderId="0" xfId="0" applyFont="1" applyFill="1" applyAlignment="1" applyProtection="1">
      <alignment vertical="center"/>
      <protection hidden="1"/>
    </xf>
    <xf numFmtId="0" fontId="1" fillId="2" borderId="0" xfId="0" applyFont="1" applyFill="1" applyAlignment="1" applyProtection="1">
      <alignment horizontal="center"/>
      <protection hidden="1"/>
    </xf>
    <xf numFmtId="0" fontId="27" fillId="2" borderId="0" xfId="0" applyFont="1" applyFill="1" applyProtection="1">
      <protection hidden="1"/>
    </xf>
    <xf numFmtId="0" fontId="1" fillId="2" borderId="0" xfId="0" applyFont="1" applyFill="1" applyProtection="1">
      <protection hidden="1"/>
    </xf>
    <xf numFmtId="0" fontId="35" fillId="2" borderId="0" xfId="0" applyFont="1" applyFill="1" applyAlignment="1" applyProtection="1">
      <alignment horizontal="right" vertical="center"/>
      <protection hidden="1"/>
    </xf>
    <xf numFmtId="166" fontId="66" fillId="2" borderId="0" xfId="0" applyNumberFormat="1" applyFont="1" applyFill="1" applyAlignment="1" applyProtection="1">
      <alignment horizontal="left" vertical="center"/>
      <protection hidden="1"/>
    </xf>
    <xf numFmtId="170" fontId="66" fillId="3" borderId="0" xfId="0" applyNumberFormat="1" applyFont="1" applyFill="1" applyAlignment="1" applyProtection="1">
      <alignment horizontal="right" vertical="center"/>
      <protection hidden="1"/>
    </xf>
    <xf numFmtId="0" fontId="67" fillId="2" borderId="0" xfId="0" applyFont="1" applyFill="1" applyAlignment="1" applyProtection="1">
      <alignment vertical="center"/>
      <protection hidden="1"/>
    </xf>
    <xf numFmtId="43" fontId="58" fillId="2" borderId="0" xfId="0" applyNumberFormat="1" applyFont="1" applyFill="1" applyAlignment="1" applyProtection="1">
      <alignment horizontal="left"/>
      <protection hidden="1"/>
    </xf>
    <xf numFmtId="165" fontId="1" fillId="2" borderId="0" xfId="0" applyNumberFormat="1" applyFont="1" applyFill="1" applyProtection="1">
      <protection hidden="1"/>
    </xf>
    <xf numFmtId="0" fontId="5" fillId="2" borderId="0" xfId="0" applyFont="1" applyFill="1" applyAlignment="1" applyProtection="1">
      <alignment vertical="center"/>
      <protection hidden="1"/>
    </xf>
    <xf numFmtId="43" fontId="15"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165" fontId="5" fillId="2" borderId="0" xfId="0" applyNumberFormat="1" applyFont="1" applyFill="1" applyAlignment="1" applyProtection="1">
      <alignment vertical="center"/>
      <protection hidden="1"/>
    </xf>
    <xf numFmtId="0" fontId="68" fillId="2" borderId="0" xfId="0" applyFont="1" applyFill="1" applyProtection="1">
      <protection hidden="1"/>
    </xf>
    <xf numFmtId="43" fontId="69" fillId="2" borderId="0" xfId="0" applyNumberFormat="1" applyFont="1" applyFill="1" applyProtection="1">
      <protection hidden="1"/>
    </xf>
    <xf numFmtId="0" fontId="70" fillId="2" borderId="0" xfId="0" applyFont="1" applyFill="1" applyProtection="1">
      <protection hidden="1"/>
    </xf>
    <xf numFmtId="165" fontId="68" fillId="2" borderId="0" xfId="0" applyNumberFormat="1" applyFont="1" applyFill="1" applyProtection="1">
      <protection hidden="1"/>
    </xf>
    <xf numFmtId="0" fontId="23" fillId="2" borderId="0" xfId="0" applyFont="1" applyFill="1" applyAlignment="1" applyProtection="1">
      <alignment horizontal="left" vertical="center"/>
      <protection hidden="1"/>
    </xf>
    <xf numFmtId="0" fontId="24" fillId="2" borderId="0" xfId="0" applyFont="1" applyFill="1" applyAlignment="1" applyProtection="1">
      <alignment vertical="center"/>
      <protection hidden="1"/>
    </xf>
    <xf numFmtId="170" fontId="71" fillId="2" borderId="0" xfId="0" applyNumberFormat="1" applyFont="1" applyFill="1" applyAlignment="1" applyProtection="1">
      <alignment horizontal="center" vertical="center"/>
      <protection hidden="1"/>
    </xf>
    <xf numFmtId="0" fontId="23" fillId="2" borderId="0" xfId="0" applyFont="1" applyFill="1" applyAlignment="1" applyProtection="1">
      <alignment horizontal="right" vertical="center"/>
      <protection hidden="1"/>
    </xf>
    <xf numFmtId="0" fontId="23" fillId="3" borderId="0" xfId="0" applyFont="1" applyFill="1" applyAlignment="1" applyProtection="1">
      <alignment horizontal="right" vertical="center"/>
      <protection hidden="1"/>
    </xf>
    <xf numFmtId="170" fontId="23" fillId="3" borderId="0" xfId="0" applyNumberFormat="1" applyFont="1" applyFill="1" applyAlignment="1" applyProtection="1">
      <alignment horizontal="center" vertical="center"/>
      <protection hidden="1"/>
    </xf>
    <xf numFmtId="170" fontId="24" fillId="3" borderId="0" xfId="0" applyNumberFormat="1" applyFont="1" applyFill="1" applyAlignment="1" applyProtection="1">
      <alignment horizontal="center" vertical="center"/>
      <protection hidden="1"/>
    </xf>
    <xf numFmtId="0" fontId="72" fillId="2" borderId="0" xfId="0" applyFont="1" applyFill="1" applyAlignment="1" applyProtection="1">
      <alignment vertical="center"/>
      <protection hidden="1"/>
    </xf>
    <xf numFmtId="43" fontId="73" fillId="2" borderId="0" xfId="0" applyNumberFormat="1" applyFont="1" applyFill="1" applyAlignment="1" applyProtection="1">
      <alignment vertical="center"/>
      <protection hidden="1"/>
    </xf>
    <xf numFmtId="0" fontId="74" fillId="2" borderId="0" xfId="0" applyFont="1" applyFill="1" applyAlignment="1" applyProtection="1">
      <alignment vertical="center"/>
      <protection hidden="1"/>
    </xf>
    <xf numFmtId="165" fontId="72" fillId="2" borderId="0" xfId="0" applyNumberFormat="1" applyFont="1" applyFill="1" applyAlignment="1" applyProtection="1">
      <alignment vertical="center"/>
      <protection hidden="1"/>
    </xf>
    <xf numFmtId="0" fontId="24" fillId="2" borderId="16" xfId="0" applyFont="1" applyFill="1" applyBorder="1" applyAlignment="1" applyProtection="1">
      <alignment horizontal="center"/>
      <protection hidden="1"/>
    </xf>
    <xf numFmtId="0" fontId="23" fillId="2" borderId="16" xfId="0" applyFont="1" applyFill="1" applyBorder="1" applyProtection="1">
      <protection hidden="1"/>
    </xf>
    <xf numFmtId="0" fontId="24" fillId="2" borderId="16" xfId="0" applyFont="1" applyFill="1" applyBorder="1" applyProtection="1">
      <protection hidden="1"/>
    </xf>
    <xf numFmtId="0" fontId="72" fillId="2" borderId="0" xfId="0" applyFont="1" applyFill="1" applyProtection="1">
      <protection hidden="1"/>
    </xf>
    <xf numFmtId="43" fontId="73" fillId="2" borderId="0" xfId="0" applyNumberFormat="1" applyFont="1" applyFill="1" applyProtection="1">
      <protection hidden="1"/>
    </xf>
    <xf numFmtId="0" fontId="74" fillId="2" borderId="0" xfId="0" applyFont="1" applyFill="1" applyProtection="1">
      <protection hidden="1"/>
    </xf>
    <xf numFmtId="165" fontId="72" fillId="2" borderId="0" xfId="0" applyNumberFormat="1" applyFont="1" applyFill="1" applyProtection="1">
      <protection hidden="1"/>
    </xf>
    <xf numFmtId="0" fontId="24" fillId="2" borderId="0" xfId="0" applyFont="1" applyFill="1" applyProtection="1">
      <protection hidden="1"/>
    </xf>
    <xf numFmtId="0" fontId="36" fillId="2" borderId="0" xfId="0" applyFont="1" applyFill="1" applyAlignment="1" applyProtection="1">
      <alignment horizontal="left" vertical="center"/>
      <protection hidden="1"/>
    </xf>
    <xf numFmtId="1" fontId="55" fillId="2" borderId="0" xfId="0" applyNumberFormat="1" applyFont="1" applyFill="1" applyAlignment="1" applyProtection="1">
      <alignment horizontal="right" vertical="center"/>
      <protection hidden="1"/>
    </xf>
    <xf numFmtId="0" fontId="36" fillId="2" borderId="0" xfId="0" applyFont="1" applyFill="1" applyAlignment="1" applyProtection="1">
      <alignment horizontal="right" vertical="center"/>
      <protection hidden="1"/>
    </xf>
    <xf numFmtId="166" fontId="55" fillId="2" borderId="0" xfId="0" applyNumberFormat="1" applyFont="1" applyFill="1" applyAlignment="1" applyProtection="1">
      <alignment horizontal="left" vertical="center"/>
      <protection hidden="1"/>
    </xf>
    <xf numFmtId="170" fontId="55" fillId="3" borderId="0" xfId="0" applyNumberFormat="1" applyFont="1" applyFill="1" applyAlignment="1" applyProtection="1">
      <alignment horizontal="right" vertical="center"/>
      <protection hidden="1"/>
    </xf>
    <xf numFmtId="171" fontId="55" fillId="3" borderId="0" xfId="0" applyNumberFormat="1" applyFont="1" applyFill="1" applyAlignment="1" applyProtection="1">
      <alignment horizontal="center" vertical="center"/>
      <protection hidden="1"/>
    </xf>
    <xf numFmtId="0" fontId="55" fillId="2" borderId="0" xfId="0" applyFont="1" applyFill="1" applyAlignment="1" applyProtection="1">
      <alignment vertical="center"/>
      <protection hidden="1"/>
    </xf>
    <xf numFmtId="43" fontId="64" fillId="2" borderId="0" xfId="0" applyNumberFormat="1" applyFont="1" applyFill="1" applyAlignment="1" applyProtection="1">
      <alignment vertical="center"/>
      <protection hidden="1"/>
    </xf>
    <xf numFmtId="0" fontId="65" fillId="2" borderId="0" xfId="0" applyFont="1" applyFill="1" applyAlignment="1" applyProtection="1">
      <alignment vertical="center"/>
      <protection hidden="1"/>
    </xf>
    <xf numFmtId="165" fontId="63" fillId="2" borderId="0" xfId="0" applyNumberFormat="1" applyFont="1" applyFill="1" applyAlignment="1" applyProtection="1">
      <alignment vertical="center"/>
      <protection hidden="1"/>
    </xf>
    <xf numFmtId="171" fontId="75" fillId="2" borderId="0" xfId="0" applyNumberFormat="1" applyFont="1" applyFill="1" applyAlignment="1" applyProtection="1">
      <alignment horizontal="center" vertical="center"/>
      <protection hidden="1"/>
    </xf>
    <xf numFmtId="43" fontId="13" fillId="2" borderId="0" xfId="0" applyNumberFormat="1" applyFont="1" applyFill="1" applyProtection="1">
      <protection hidden="1"/>
    </xf>
    <xf numFmtId="0" fontId="76" fillId="2" borderId="0" xfId="0" applyFont="1" applyFill="1" applyAlignment="1" applyProtection="1">
      <alignment horizontal="right"/>
      <protection hidden="1"/>
    </xf>
    <xf numFmtId="0" fontId="13" fillId="2" borderId="0" xfId="0" applyFont="1" applyFill="1" applyProtection="1">
      <protection hidden="1"/>
    </xf>
    <xf numFmtId="43" fontId="77" fillId="2" borderId="0" xfId="0" applyNumberFormat="1" applyFont="1" applyFill="1" applyProtection="1">
      <protection hidden="1"/>
    </xf>
    <xf numFmtId="0" fontId="59" fillId="2" borderId="2" xfId="0" applyFont="1" applyFill="1" applyBorder="1" applyProtection="1">
      <protection hidden="1"/>
    </xf>
    <xf numFmtId="0" fontId="13" fillId="2" borderId="2" xfId="0" applyFont="1" applyFill="1" applyBorder="1" applyProtection="1">
      <protection hidden="1"/>
    </xf>
    <xf numFmtId="43" fontId="59" fillId="2" borderId="2" xfId="0" applyNumberFormat="1" applyFont="1" applyFill="1" applyBorder="1" applyProtection="1">
      <protection hidden="1"/>
    </xf>
    <xf numFmtId="10" fontId="13" fillId="2" borderId="0" xfId="0" applyNumberFormat="1" applyFont="1" applyFill="1" applyAlignment="1" applyProtection="1">
      <alignment horizontal="left"/>
      <protection hidden="1"/>
    </xf>
    <xf numFmtId="10" fontId="13" fillId="2" borderId="0" xfId="0" applyNumberFormat="1" applyFont="1" applyFill="1" applyProtection="1">
      <protection hidden="1"/>
    </xf>
    <xf numFmtId="171" fontId="85" fillId="2" borderId="23" xfId="0" applyNumberFormat="1" applyFont="1" applyFill="1" applyBorder="1" applyAlignment="1" applyProtection="1">
      <alignment horizontal="center" vertical="center"/>
      <protection locked="0" hidden="1"/>
    </xf>
    <xf numFmtId="0" fontId="11" fillId="2" borderId="0" xfId="0" applyFont="1" applyFill="1" applyAlignment="1" applyProtection="1">
      <alignment horizontal="left" vertical="center"/>
      <protection hidden="1"/>
    </xf>
    <xf numFmtId="49" fontId="2" fillId="2" borderId="0" xfId="0" applyNumberFormat="1" applyFont="1" applyFill="1" applyAlignment="1" applyProtection="1">
      <alignment horizontal="left" vertical="center"/>
      <protection hidden="1"/>
    </xf>
    <xf numFmtId="49" fontId="4" fillId="2" borderId="0" xfId="0" applyNumberFormat="1" applyFont="1" applyFill="1" applyAlignment="1" applyProtection="1">
      <alignment horizontal="left" vertical="center"/>
      <protection hidden="1"/>
    </xf>
    <xf numFmtId="49" fontId="7" fillId="2" borderId="0" xfId="0" applyNumberFormat="1" applyFont="1" applyFill="1" applyAlignment="1" applyProtection="1">
      <alignment horizontal="left" vertical="center"/>
      <protection hidden="1"/>
    </xf>
    <xf numFmtId="49" fontId="29" fillId="2" borderId="0" xfId="0" applyNumberFormat="1" applyFont="1" applyFill="1" applyAlignment="1" applyProtection="1">
      <alignment horizontal="left" vertical="center"/>
      <protection hidden="1"/>
    </xf>
    <xf numFmtId="49" fontId="8" fillId="2" borderId="0" xfId="0" applyNumberFormat="1" applyFont="1" applyFill="1" applyAlignment="1" applyProtection="1">
      <alignment horizontal="left" vertical="center"/>
      <protection hidden="1"/>
    </xf>
    <xf numFmtId="1" fontId="2" fillId="2" borderId="0" xfId="0" applyNumberFormat="1" applyFont="1" applyFill="1" applyAlignment="1" applyProtection="1">
      <alignment horizontal="right" vertical="center"/>
      <protection hidden="1"/>
    </xf>
    <xf numFmtId="49" fontId="7" fillId="2" borderId="0" xfId="0" applyNumberFormat="1" applyFont="1" applyFill="1" applyAlignment="1" applyProtection="1">
      <alignment vertical="center"/>
      <protection hidden="1"/>
    </xf>
    <xf numFmtId="49" fontId="29" fillId="2" borderId="0" xfId="0" applyNumberFormat="1" applyFont="1" applyFill="1" applyAlignment="1" applyProtection="1">
      <alignment vertical="center"/>
      <protection hidden="1"/>
    </xf>
    <xf numFmtId="0" fontId="8" fillId="2" borderId="0" xfId="0" applyFont="1" applyFill="1" applyAlignment="1" applyProtection="1">
      <alignment vertical="center"/>
      <protection hidden="1"/>
    </xf>
    <xf numFmtId="49" fontId="7" fillId="2" borderId="0" xfId="0" applyNumberFormat="1"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4" fontId="78" fillId="2" borderId="0" xfId="0" applyNumberFormat="1" applyFont="1" applyFill="1" applyAlignment="1" applyProtection="1">
      <alignment vertical="center"/>
      <protection hidden="1"/>
    </xf>
    <xf numFmtId="43" fontId="11" fillId="2" borderId="0" xfId="0" applyNumberFormat="1" applyFont="1" applyFill="1" applyAlignment="1" applyProtection="1">
      <alignment horizontal="left" vertical="center"/>
      <protection hidden="1"/>
    </xf>
    <xf numFmtId="43" fontId="79" fillId="2" borderId="0" xfId="0" applyNumberFormat="1" applyFont="1" applyFill="1" applyProtection="1">
      <protection hidden="1"/>
    </xf>
    <xf numFmtId="167" fontId="2" fillId="5" borderId="0" xfId="0" applyNumberFormat="1" applyFont="1" applyFill="1" applyAlignment="1" applyProtection="1">
      <alignment horizontal="center" vertical="center"/>
      <protection hidden="1"/>
    </xf>
    <xf numFmtId="1" fontId="83" fillId="5" borderId="0" xfId="0" applyNumberFormat="1" applyFont="1" applyFill="1" applyAlignment="1" applyProtection="1">
      <alignment horizontal="center" vertical="center"/>
      <protection locked="0"/>
    </xf>
    <xf numFmtId="43" fontId="88" fillId="3" borderId="0" xfId="0" applyNumberFormat="1" applyFont="1" applyFill="1" applyProtection="1">
      <protection hidden="1"/>
    </xf>
    <xf numFmtId="43" fontId="82" fillId="3" borderId="0" xfId="0" applyNumberFormat="1" applyFont="1" applyFill="1" applyProtection="1">
      <protection hidden="1"/>
    </xf>
    <xf numFmtId="0" fontId="59" fillId="2" borderId="11" xfId="0" applyFont="1" applyFill="1" applyBorder="1" applyProtection="1">
      <protection hidden="1"/>
    </xf>
    <xf numFmtId="0" fontId="13" fillId="2" borderId="11" xfId="0" applyFont="1" applyFill="1" applyBorder="1" applyProtection="1">
      <protection hidden="1"/>
    </xf>
    <xf numFmtId="43" fontId="59" fillId="2" borderId="11" xfId="0" applyNumberFormat="1" applyFont="1" applyFill="1" applyBorder="1" applyProtection="1">
      <protection hidden="1"/>
    </xf>
    <xf numFmtId="0" fontId="3" fillId="2" borderId="11" xfId="0" applyFont="1" applyFill="1" applyBorder="1" applyProtection="1">
      <protection hidden="1"/>
    </xf>
    <xf numFmtId="0" fontId="2" fillId="2" borderId="11" xfId="0" applyFont="1" applyFill="1" applyBorder="1" applyProtection="1">
      <protection hidden="1"/>
    </xf>
    <xf numFmtId="49" fontId="86" fillId="2" borderId="0" xfId="0" applyNumberFormat="1" applyFont="1" applyFill="1" applyAlignment="1" applyProtection="1">
      <alignment vertical="top" wrapText="1"/>
      <protection hidden="1"/>
    </xf>
    <xf numFmtId="9" fontId="90" fillId="2" borderId="0" xfId="0" applyNumberFormat="1" applyFont="1" applyFill="1" applyAlignment="1" applyProtection="1">
      <alignment horizontal="left"/>
      <protection hidden="1"/>
    </xf>
    <xf numFmtId="9" fontId="90" fillId="2" borderId="0" xfId="0" applyNumberFormat="1" applyFont="1" applyFill="1" applyProtection="1">
      <protection hidden="1"/>
    </xf>
    <xf numFmtId="0" fontId="82" fillId="2" borderId="0" xfId="0" applyFont="1" applyFill="1" applyProtection="1">
      <protection hidden="1"/>
    </xf>
    <xf numFmtId="0" fontId="92" fillId="2" borderId="0" xfId="0" applyFont="1" applyFill="1" applyProtection="1">
      <protection hidden="1"/>
    </xf>
    <xf numFmtId="43" fontId="93" fillId="2" borderId="0" xfId="0" applyNumberFormat="1" applyFont="1" applyFill="1" applyProtection="1">
      <protection hidden="1"/>
    </xf>
    <xf numFmtId="43" fontId="94" fillId="2" borderId="0" xfId="0" applyNumberFormat="1" applyFont="1" applyFill="1" applyAlignment="1" applyProtection="1">
      <alignment horizontal="right"/>
      <protection hidden="1"/>
    </xf>
    <xf numFmtId="0" fontId="93" fillId="2" borderId="0" xfId="0" applyFont="1" applyFill="1" applyProtection="1">
      <protection hidden="1"/>
    </xf>
    <xf numFmtId="43" fontId="93" fillId="2" borderId="0" xfId="0" applyNumberFormat="1" applyFont="1" applyFill="1" applyAlignment="1" applyProtection="1">
      <alignment horizontal="right"/>
      <protection hidden="1"/>
    </xf>
    <xf numFmtId="165" fontId="92" fillId="2" borderId="0" xfId="0" applyNumberFormat="1" applyFont="1" applyFill="1" applyProtection="1">
      <protection hidden="1"/>
    </xf>
    <xf numFmtId="169" fontId="93" fillId="2" borderId="0" xfId="0" applyNumberFormat="1" applyFont="1" applyFill="1" applyProtection="1">
      <protection hidden="1"/>
    </xf>
    <xf numFmtId="165" fontId="93" fillId="2" borderId="0" xfId="0" applyNumberFormat="1" applyFont="1" applyFill="1" applyProtection="1">
      <protection hidden="1"/>
    </xf>
    <xf numFmtId="0" fontId="96" fillId="2" borderId="0" xfId="0" applyFont="1" applyFill="1" applyProtection="1">
      <protection hidden="1"/>
    </xf>
    <xf numFmtId="43" fontId="92" fillId="2" borderId="0" xfId="0" applyNumberFormat="1" applyFont="1" applyFill="1" applyAlignment="1" applyProtection="1">
      <alignment horizontal="left"/>
      <protection hidden="1"/>
    </xf>
    <xf numFmtId="49" fontId="29" fillId="2" borderId="0" xfId="0" applyNumberFormat="1" applyFont="1" applyFill="1" applyAlignment="1" applyProtection="1">
      <alignment horizontal="right" vertical="center"/>
      <protection hidden="1"/>
    </xf>
    <xf numFmtId="0" fontId="14" fillId="2" borderId="0" xfId="0" applyFont="1" applyFill="1" applyAlignment="1" applyProtection="1">
      <alignment horizontal="right"/>
      <protection hidden="1"/>
    </xf>
    <xf numFmtId="43" fontId="13" fillId="2" borderId="0" xfId="0" applyNumberFormat="1" applyFont="1" applyFill="1" applyAlignment="1" applyProtection="1">
      <alignment horizontal="right"/>
      <protection hidden="1"/>
    </xf>
    <xf numFmtId="0" fontId="80" fillId="2" borderId="0" xfId="0" applyFont="1" applyFill="1" applyAlignment="1" applyProtection="1">
      <alignment horizontal="left" vertical="center"/>
      <protection hidden="1"/>
    </xf>
    <xf numFmtId="166" fontId="80" fillId="2" borderId="0" xfId="0" applyNumberFormat="1" applyFont="1" applyFill="1" applyAlignment="1" applyProtection="1">
      <alignment horizontal="left" vertical="center"/>
      <protection hidden="1"/>
    </xf>
    <xf numFmtId="0" fontId="0" fillId="3" borderId="0" xfId="0" applyFill="1"/>
    <xf numFmtId="0" fontId="101" fillId="2" borderId="0" xfId="0" applyFont="1" applyFill="1" applyAlignment="1">
      <alignment horizontal="right"/>
    </xf>
    <xf numFmtId="43" fontId="1" fillId="2" borderId="11" xfId="0" applyNumberFormat="1" applyFont="1" applyFill="1" applyBorder="1" applyAlignment="1">
      <alignment horizontal="justify"/>
    </xf>
    <xf numFmtId="43" fontId="1" fillId="2" borderId="1" xfId="0" applyNumberFormat="1" applyFont="1" applyFill="1" applyBorder="1" applyAlignment="1">
      <alignment horizontal="justify"/>
    </xf>
    <xf numFmtId="43" fontId="30" fillId="2" borderId="8" xfId="0" applyNumberFormat="1" applyFont="1" applyFill="1" applyBorder="1" applyAlignment="1">
      <alignment horizontal="justify"/>
    </xf>
    <xf numFmtId="10" fontId="1" fillId="2" borderId="0" xfId="0" applyNumberFormat="1" applyFont="1" applyFill="1" applyAlignment="1">
      <alignment horizontal="justify"/>
    </xf>
    <xf numFmtId="43" fontId="1" fillId="2" borderId="17" xfId="0" applyNumberFormat="1" applyFont="1" applyFill="1" applyBorder="1" applyAlignment="1">
      <alignment horizontal="justify"/>
    </xf>
    <xf numFmtId="2" fontId="29" fillId="2" borderId="0" xfId="0" applyNumberFormat="1" applyFont="1" applyFill="1" applyAlignment="1" applyProtection="1">
      <alignment horizontal="right" vertical="center"/>
      <protection hidden="1"/>
    </xf>
    <xf numFmtId="43" fontId="104" fillId="3" borderId="0" xfId="0" applyNumberFormat="1" applyFont="1" applyFill="1" applyProtection="1">
      <protection hidden="1"/>
    </xf>
    <xf numFmtId="0" fontId="109" fillId="2" borderId="0" xfId="0" applyFont="1" applyFill="1" applyAlignment="1" applyProtection="1">
      <alignment horizontal="left"/>
      <protection hidden="1"/>
    </xf>
    <xf numFmtId="43" fontId="110" fillId="2" borderId="0" xfId="0" applyNumberFormat="1" applyFont="1" applyFill="1" applyAlignment="1" applyProtection="1">
      <alignment horizontal="left"/>
      <protection hidden="1"/>
    </xf>
    <xf numFmtId="0" fontId="111" fillId="2" borderId="0" xfId="0" applyFont="1" applyFill="1" applyAlignment="1" applyProtection="1">
      <alignment horizontal="left"/>
      <protection hidden="1"/>
    </xf>
    <xf numFmtId="165" fontId="109" fillId="2" borderId="0" xfId="0" applyNumberFormat="1" applyFont="1" applyFill="1" applyAlignment="1" applyProtection="1">
      <alignment horizontal="left"/>
      <protection hidden="1"/>
    </xf>
    <xf numFmtId="0" fontId="106" fillId="2" borderId="0" xfId="0" applyFont="1" applyFill="1" applyAlignment="1" applyProtection="1">
      <alignment horizontal="left"/>
      <protection hidden="1"/>
    </xf>
    <xf numFmtId="10" fontId="79" fillId="2" borderId="0" xfId="0" applyNumberFormat="1" applyFont="1" applyFill="1" applyAlignment="1" applyProtection="1">
      <alignment horizontal="left"/>
      <protection hidden="1"/>
    </xf>
    <xf numFmtId="167" fontId="112" fillId="3" borderId="0" xfId="0" applyNumberFormat="1" applyFont="1" applyFill="1" applyProtection="1">
      <protection hidden="1"/>
    </xf>
    <xf numFmtId="43" fontId="112" fillId="3" borderId="0" xfId="0" applyNumberFormat="1" applyFont="1" applyFill="1" applyProtection="1">
      <protection hidden="1"/>
    </xf>
    <xf numFmtId="43" fontId="112" fillId="2" borderId="0" xfId="0" applyNumberFormat="1" applyFont="1" applyFill="1" applyProtection="1">
      <protection hidden="1"/>
    </xf>
    <xf numFmtId="169" fontId="112" fillId="2" borderId="0" xfId="0" applyNumberFormat="1" applyFont="1" applyFill="1" applyProtection="1">
      <protection hidden="1"/>
    </xf>
    <xf numFmtId="165" fontId="112" fillId="2" borderId="0" xfId="0" applyNumberFormat="1" applyFont="1" applyFill="1" applyProtection="1">
      <protection hidden="1"/>
    </xf>
    <xf numFmtId="1" fontId="83" fillId="5" borderId="0" xfId="0" applyNumberFormat="1" applyFont="1" applyFill="1" applyAlignment="1" applyProtection="1">
      <alignment horizontal="right" vertical="center"/>
      <protection locked="0"/>
    </xf>
    <xf numFmtId="0" fontId="13" fillId="3" borderId="0" xfId="0" applyFont="1" applyFill="1" applyAlignment="1" applyProtection="1">
      <alignment horizontal="left"/>
      <protection hidden="1"/>
    </xf>
    <xf numFmtId="49" fontId="29" fillId="2" borderId="0" xfId="0" applyNumberFormat="1" applyFont="1" applyFill="1" applyAlignment="1" applyProtection="1">
      <alignment horizontal="center" vertical="center"/>
      <protection hidden="1"/>
    </xf>
    <xf numFmtId="0" fontId="83" fillId="5" borderId="37" xfId="0" applyFont="1" applyFill="1" applyBorder="1" applyAlignment="1" applyProtection="1">
      <alignment vertical="center"/>
      <protection locked="0"/>
    </xf>
    <xf numFmtId="167" fontId="83" fillId="5" borderId="37" xfId="0" applyNumberFormat="1" applyFont="1" applyFill="1" applyBorder="1" applyAlignment="1" applyProtection="1">
      <alignment horizontal="right" vertical="center"/>
      <protection locked="0"/>
    </xf>
    <xf numFmtId="43" fontId="83" fillId="5" borderId="37" xfId="0" applyNumberFormat="1" applyFont="1" applyFill="1" applyBorder="1" applyAlignment="1" applyProtection="1">
      <alignment horizontal="right" vertical="center"/>
      <protection locked="0"/>
    </xf>
    <xf numFmtId="165" fontId="83" fillId="5" borderId="37" xfId="0" applyNumberFormat="1" applyFont="1" applyFill="1" applyBorder="1" applyAlignment="1" applyProtection="1">
      <alignment horizontal="right" vertical="center"/>
      <protection locked="0"/>
    </xf>
    <xf numFmtId="10" fontId="83" fillId="5" borderId="37" xfId="0" applyNumberFormat="1" applyFont="1" applyFill="1" applyBorder="1" applyAlignment="1" applyProtection="1">
      <alignment horizontal="right" vertical="center"/>
      <protection locked="0"/>
    </xf>
    <xf numFmtId="43" fontId="13" fillId="5" borderId="37" xfId="0" applyNumberFormat="1" applyFont="1" applyFill="1" applyBorder="1" applyAlignment="1" applyProtection="1">
      <alignment horizontal="right" vertical="center"/>
      <protection hidden="1"/>
    </xf>
    <xf numFmtId="0" fontId="113" fillId="3" borderId="0" xfId="0" applyFont="1" applyFill="1" applyAlignment="1" applyProtection="1">
      <alignment horizontal="right"/>
      <protection hidden="1"/>
    </xf>
    <xf numFmtId="49" fontId="113" fillId="3" borderId="35" xfId="0" applyNumberFormat="1" applyFont="1" applyFill="1" applyBorder="1" applyAlignment="1" applyProtection="1">
      <alignment horizontal="left"/>
      <protection hidden="1"/>
    </xf>
    <xf numFmtId="0" fontId="114" fillId="3" borderId="0" xfId="0" applyFont="1" applyFill="1" applyProtection="1">
      <protection hidden="1"/>
    </xf>
    <xf numFmtId="43" fontId="115" fillId="3" borderId="0" xfId="0" applyNumberFormat="1" applyFont="1" applyFill="1" applyProtection="1">
      <protection hidden="1"/>
    </xf>
    <xf numFmtId="0" fontId="115" fillId="3" borderId="0" xfId="0" applyFont="1" applyFill="1" applyProtection="1">
      <protection hidden="1"/>
    </xf>
    <xf numFmtId="165" fontId="114" fillId="3" borderId="0" xfId="0" applyNumberFormat="1" applyFont="1" applyFill="1" applyProtection="1">
      <protection hidden="1"/>
    </xf>
    <xf numFmtId="49" fontId="113" fillId="3" borderId="0" xfId="0" applyNumberFormat="1" applyFont="1" applyFill="1" applyProtection="1">
      <protection hidden="1"/>
    </xf>
    <xf numFmtId="49" fontId="113" fillId="3" borderId="0" xfId="0" applyNumberFormat="1" applyFont="1" applyFill="1" applyAlignment="1" applyProtection="1">
      <alignment horizontal="left"/>
      <protection hidden="1"/>
    </xf>
    <xf numFmtId="170" fontId="83" fillId="2" borderId="0" xfId="0" applyNumberFormat="1" applyFont="1" applyFill="1" applyAlignment="1" applyProtection="1">
      <alignment horizontal="center" vertical="center"/>
      <protection locked="0" hidden="1"/>
    </xf>
    <xf numFmtId="2" fontId="79" fillId="2" borderId="0" xfId="0" applyNumberFormat="1" applyFont="1" applyFill="1" applyAlignment="1" applyProtection="1">
      <alignment horizontal="center" vertical="center"/>
      <protection hidden="1"/>
    </xf>
    <xf numFmtId="0" fontId="97" fillId="6" borderId="38" xfId="2" applyFont="1" applyFill="1" applyBorder="1" applyAlignment="1" applyProtection="1">
      <protection hidden="1"/>
    </xf>
    <xf numFmtId="0" fontId="97" fillId="6" borderId="38" xfId="2" applyFont="1" applyFill="1" applyBorder="1" applyProtection="1">
      <protection hidden="1"/>
    </xf>
    <xf numFmtId="0" fontId="97" fillId="6" borderId="38" xfId="2" applyFont="1" applyFill="1" applyBorder="1"/>
    <xf numFmtId="0" fontId="12" fillId="2" borderId="32"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43" fontId="89" fillId="3" borderId="0" xfId="0" applyNumberFormat="1" applyFont="1" applyFill="1" applyProtection="1">
      <protection hidden="1"/>
    </xf>
    <xf numFmtId="0" fontId="61" fillId="4" borderId="48" xfId="0" applyFont="1" applyFill="1" applyBorder="1" applyAlignment="1" applyProtection="1">
      <alignment horizontal="center" vertical="center"/>
      <protection hidden="1"/>
    </xf>
    <xf numFmtId="0" fontId="61" fillId="4" borderId="49" xfId="0" applyFont="1" applyFill="1" applyBorder="1" applyAlignment="1" applyProtection="1">
      <alignment horizontal="center" vertical="center"/>
      <protection hidden="1"/>
    </xf>
    <xf numFmtId="0" fontId="61" fillId="4" borderId="49" xfId="0" applyFont="1" applyFill="1" applyBorder="1" applyAlignment="1" applyProtection="1">
      <alignment vertical="center"/>
      <protection hidden="1"/>
    </xf>
    <xf numFmtId="0" fontId="61" fillId="4" borderId="51" xfId="0" applyFont="1" applyFill="1" applyBorder="1" applyAlignment="1" applyProtection="1">
      <alignment horizontal="left" vertical="center"/>
      <protection hidden="1"/>
    </xf>
    <xf numFmtId="173" fontId="26" fillId="2" borderId="0" xfId="0" applyNumberFormat="1" applyFont="1" applyFill="1" applyAlignment="1">
      <alignment horizontal="right"/>
    </xf>
    <xf numFmtId="173" fontId="28" fillId="2" borderId="0" xfId="0" applyNumberFormat="1" applyFont="1" applyFill="1" applyAlignment="1">
      <alignment horizontal="right"/>
    </xf>
    <xf numFmtId="173" fontId="1" fillId="2" borderId="10" xfId="0" applyNumberFormat="1" applyFont="1" applyFill="1" applyBorder="1"/>
    <xf numFmtId="173" fontId="1" fillId="2" borderId="7" xfId="0" applyNumberFormat="1" applyFont="1" applyFill="1" applyBorder="1"/>
    <xf numFmtId="173" fontId="1" fillId="2" borderId="6" xfId="0" applyNumberFormat="1" applyFont="1" applyFill="1" applyBorder="1"/>
    <xf numFmtId="173" fontId="1" fillId="2" borderId="12" xfId="0" applyNumberFormat="1" applyFont="1" applyFill="1" applyBorder="1"/>
    <xf numFmtId="173" fontId="1" fillId="2" borderId="14" xfId="0" applyNumberFormat="1" applyFont="1" applyFill="1" applyBorder="1"/>
    <xf numFmtId="173" fontId="1" fillId="2" borderId="13" xfId="0" applyNumberFormat="1" applyFont="1" applyFill="1" applyBorder="1"/>
    <xf numFmtId="173" fontId="24" fillId="2" borderId="4" xfId="0" applyNumberFormat="1" applyFont="1" applyFill="1" applyBorder="1"/>
    <xf numFmtId="0" fontId="117" fillId="2" borderId="0" xfId="0" applyFont="1" applyFill="1" applyAlignment="1">
      <alignment horizontal="left"/>
    </xf>
    <xf numFmtId="0" fontId="117" fillId="2" borderId="0" xfId="0" applyFont="1" applyFill="1"/>
    <xf numFmtId="0" fontId="44" fillId="5" borderId="52" xfId="0" applyFont="1" applyFill="1" applyBorder="1" applyAlignment="1">
      <alignment horizontal="left"/>
    </xf>
    <xf numFmtId="164" fontId="27" fillId="5" borderId="53" xfId="0" applyNumberFormat="1" applyFont="1" applyFill="1" applyBorder="1"/>
    <xf numFmtId="0" fontId="44" fillId="5" borderId="54" xfId="0" applyFont="1" applyFill="1" applyBorder="1"/>
    <xf numFmtId="164" fontId="27" fillId="5" borderId="55" xfId="0" applyNumberFormat="1" applyFont="1" applyFill="1" applyBorder="1"/>
    <xf numFmtId="0" fontId="44" fillId="5" borderId="54" xfId="0" applyFont="1" applyFill="1" applyBorder="1" applyAlignment="1">
      <alignment horizontal="left"/>
    </xf>
    <xf numFmtId="0" fontId="45" fillId="5" borderId="56" xfId="0" applyFont="1" applyFill="1" applyBorder="1" applyAlignment="1">
      <alignment horizontal="left"/>
    </xf>
    <xf numFmtId="0" fontId="36" fillId="5" borderId="57" xfId="0" applyFont="1" applyFill="1" applyBorder="1"/>
    <xf numFmtId="0" fontId="47" fillId="5" borderId="56" xfId="0" applyFont="1" applyFill="1" applyBorder="1" applyAlignment="1">
      <alignment horizontal="left"/>
    </xf>
    <xf numFmtId="164" fontId="42" fillId="5" borderId="57" xfId="0" applyNumberFormat="1" applyFont="1" applyFill="1" applyBorder="1" applyAlignment="1">
      <alignment horizontal="justify"/>
    </xf>
    <xf numFmtId="0" fontId="42" fillId="5" borderId="56" xfId="0" applyFont="1" applyFill="1" applyBorder="1" applyAlignment="1">
      <alignment horizontal="left"/>
    </xf>
    <xf numFmtId="164" fontId="49" fillId="5" borderId="57" xfId="0" applyNumberFormat="1" applyFont="1" applyFill="1" applyBorder="1" applyAlignment="1">
      <alignment horizontal="justify"/>
    </xf>
    <xf numFmtId="0" fontId="51" fillId="5" borderId="56" xfId="0" applyFont="1" applyFill="1" applyBorder="1" applyAlignment="1">
      <alignment horizontal="left"/>
    </xf>
    <xf numFmtId="164" fontId="52" fillId="5" borderId="57" xfId="0" applyNumberFormat="1" applyFont="1" applyFill="1" applyBorder="1" applyAlignment="1">
      <alignment horizontal="justify"/>
    </xf>
    <xf numFmtId="0" fontId="36" fillId="5" borderId="56" xfId="0" applyFont="1" applyFill="1" applyBorder="1" applyAlignment="1">
      <alignment horizontal="left"/>
    </xf>
    <xf numFmtId="164" fontId="53" fillId="5" borderId="57" xfId="0" applyNumberFormat="1" applyFont="1" applyFill="1" applyBorder="1" applyAlignment="1">
      <alignment horizontal="justify"/>
    </xf>
    <xf numFmtId="164" fontId="56" fillId="5" borderId="57" xfId="0" applyNumberFormat="1" applyFont="1" applyFill="1" applyBorder="1" applyAlignment="1">
      <alignment horizontal="justify"/>
    </xf>
    <xf numFmtId="0" fontId="108" fillId="2" borderId="0" xfId="0" applyFont="1" applyFill="1"/>
    <xf numFmtId="0" fontId="108" fillId="3" borderId="0" xfId="0" applyFont="1" applyFill="1"/>
    <xf numFmtId="0" fontId="1" fillId="3" borderId="0" xfId="0" applyFont="1" applyFill="1" applyAlignment="1">
      <alignment vertical="top" wrapText="1"/>
    </xf>
    <xf numFmtId="0" fontId="1" fillId="3" borderId="62" xfId="0" applyFont="1" applyFill="1" applyBorder="1" applyAlignment="1">
      <alignment vertical="top" wrapText="1"/>
    </xf>
    <xf numFmtId="169" fontId="83" fillId="5" borderId="37" xfId="0" applyNumberFormat="1" applyFont="1" applyFill="1" applyBorder="1" applyAlignment="1" applyProtection="1">
      <alignment horizontal="right" vertical="center"/>
      <protection locked="0"/>
    </xf>
    <xf numFmtId="43" fontId="79" fillId="3" borderId="0" xfId="0" applyNumberFormat="1" applyFont="1" applyFill="1" applyProtection="1">
      <protection hidden="1"/>
    </xf>
    <xf numFmtId="169" fontId="50" fillId="3" borderId="3" xfId="0" applyNumberFormat="1" applyFont="1" applyFill="1" applyBorder="1" applyAlignment="1">
      <alignment horizontal="right"/>
    </xf>
    <xf numFmtId="169" fontId="50" fillId="3" borderId="9" xfId="0" applyNumberFormat="1" applyFont="1" applyFill="1" applyBorder="1" applyAlignment="1">
      <alignment horizontal="right"/>
    </xf>
    <xf numFmtId="0" fontId="2" fillId="2" borderId="0" xfId="0" applyFont="1" applyFill="1" applyAlignment="1" applyProtection="1">
      <alignment horizontal="right" vertical="center"/>
      <protection hidden="1"/>
    </xf>
    <xf numFmtId="0" fontId="13" fillId="2" borderId="0" xfId="0" applyFont="1" applyFill="1" applyAlignment="1" applyProtection="1">
      <alignment horizontal="left"/>
      <protection hidden="1"/>
    </xf>
    <xf numFmtId="0" fontId="79" fillId="3" borderId="0" xfId="0" applyFont="1" applyFill="1" applyProtection="1">
      <protection hidden="1"/>
    </xf>
    <xf numFmtId="49" fontId="122" fillId="5" borderId="0" xfId="0" applyNumberFormat="1" applyFont="1" applyFill="1" applyAlignment="1" applyProtection="1">
      <alignment vertical="center"/>
      <protection hidden="1"/>
    </xf>
    <xf numFmtId="49" fontId="122" fillId="5" borderId="0" xfId="0" applyNumberFormat="1" applyFont="1" applyFill="1" applyAlignment="1" applyProtection="1">
      <alignment horizontal="right" vertical="center"/>
      <protection locked="0"/>
    </xf>
    <xf numFmtId="0" fontId="79" fillId="2" borderId="0" xfId="0" applyFont="1" applyFill="1" applyProtection="1">
      <protection hidden="1"/>
    </xf>
    <xf numFmtId="10" fontId="89" fillId="3" borderId="0" xfId="0" applyNumberFormat="1" applyFont="1" applyFill="1" applyProtection="1">
      <protection hidden="1"/>
    </xf>
    <xf numFmtId="0" fontId="25" fillId="2" borderId="1" xfId="0" applyFont="1" applyFill="1" applyBorder="1" applyAlignment="1">
      <alignment horizontal="right"/>
    </xf>
    <xf numFmtId="0" fontId="82" fillId="3" borderId="0" xfId="0" applyFont="1" applyFill="1"/>
    <xf numFmtId="0" fontId="123" fillId="3" borderId="0" xfId="0" applyFont="1" applyFill="1" applyAlignment="1">
      <alignment horizontal="right"/>
    </xf>
    <xf numFmtId="0" fontId="90" fillId="3" borderId="0" xfId="0" applyFont="1" applyFill="1"/>
    <xf numFmtId="169" fontId="82" fillId="3" borderId="0" xfId="0" applyNumberFormat="1" applyFont="1" applyFill="1"/>
    <xf numFmtId="169" fontId="90" fillId="3" borderId="0" xfId="0" applyNumberFormat="1" applyFont="1" applyFill="1"/>
    <xf numFmtId="0" fontId="116" fillId="3" borderId="0" xfId="0" applyFont="1" applyFill="1" applyAlignment="1">
      <alignment horizontal="right"/>
    </xf>
    <xf numFmtId="0" fontId="79" fillId="3" borderId="0" xfId="0" applyFont="1" applyFill="1"/>
    <xf numFmtId="169" fontId="79" fillId="3" borderId="0" xfId="0" applyNumberFormat="1" applyFont="1" applyFill="1"/>
    <xf numFmtId="0" fontId="125" fillId="2" borderId="0" xfId="0" applyFont="1" applyFill="1" applyAlignment="1" applyProtection="1">
      <alignment horizontal="center"/>
      <protection hidden="1"/>
    </xf>
    <xf numFmtId="0" fontId="126" fillId="2" borderId="0" xfId="0" applyFont="1" applyFill="1" applyProtection="1">
      <protection hidden="1"/>
    </xf>
    <xf numFmtId="0" fontId="125" fillId="2" borderId="0" xfId="0" applyFont="1" applyFill="1" applyProtection="1">
      <protection hidden="1"/>
    </xf>
    <xf numFmtId="0" fontId="1" fillId="3" borderId="5" xfId="0" applyFont="1" applyFill="1" applyBorder="1"/>
    <xf numFmtId="0" fontId="1" fillId="3" borderId="3" xfId="0" applyFont="1" applyFill="1" applyBorder="1"/>
    <xf numFmtId="0" fontId="99" fillId="3" borderId="5" xfId="0" applyFont="1" applyFill="1" applyBorder="1" applyAlignment="1">
      <alignment horizontal="right"/>
    </xf>
    <xf numFmtId="0" fontId="13" fillId="3" borderId="0" xfId="0" applyFont="1" applyFill="1"/>
    <xf numFmtId="0" fontId="99" fillId="3" borderId="0" xfId="0" applyFont="1" applyFill="1" applyAlignment="1">
      <alignment horizontal="right"/>
    </xf>
    <xf numFmtId="0" fontId="13" fillId="3" borderId="0" xfId="0" applyFont="1" applyFill="1" applyAlignment="1">
      <alignment horizontal="right"/>
    </xf>
    <xf numFmtId="0" fontId="120" fillId="3" borderId="3" xfId="0" applyFont="1" applyFill="1" applyBorder="1" applyAlignment="1">
      <alignment horizontal="right"/>
    </xf>
    <xf numFmtId="0" fontId="37" fillId="3" borderId="5" xfId="0" applyFont="1" applyFill="1" applyBorder="1" applyAlignment="1">
      <alignment horizontal="right"/>
    </xf>
    <xf numFmtId="0" fontId="37" fillId="3" borderId="0" xfId="0" applyFont="1" applyFill="1" applyAlignment="1">
      <alignment horizontal="right"/>
    </xf>
    <xf numFmtId="0" fontId="36" fillId="3" borderId="0" xfId="0" applyFont="1" applyFill="1" applyAlignment="1">
      <alignment horizontal="right"/>
    </xf>
    <xf numFmtId="0" fontId="46" fillId="3" borderId="3" xfId="0" applyFont="1" applyFill="1" applyBorder="1" applyAlignment="1">
      <alignment horizontal="right"/>
    </xf>
    <xf numFmtId="0" fontId="76" fillId="3" borderId="5" xfId="0" applyFont="1" applyFill="1" applyBorder="1" applyAlignment="1">
      <alignment horizontal="right"/>
    </xf>
    <xf numFmtId="0" fontId="59" fillId="3" borderId="3" xfId="0" applyFont="1" applyFill="1" applyBorder="1" applyAlignment="1">
      <alignment horizontal="right"/>
    </xf>
    <xf numFmtId="0" fontId="13" fillId="3" borderId="5" xfId="0" applyFont="1" applyFill="1" applyBorder="1" applyAlignment="1">
      <alignment horizontal="right"/>
    </xf>
    <xf numFmtId="169" fontId="13" fillId="3" borderId="0" xfId="0" applyNumberFormat="1" applyFont="1" applyFill="1" applyAlignment="1">
      <alignment horizontal="right"/>
    </xf>
    <xf numFmtId="169" fontId="59" fillId="3" borderId="3" xfId="0" applyNumberFormat="1" applyFont="1" applyFill="1" applyBorder="1" applyAlignment="1">
      <alignment horizontal="right"/>
    </xf>
    <xf numFmtId="0" fontId="36" fillId="3" borderId="5" xfId="0" applyFont="1" applyFill="1" applyBorder="1" applyAlignment="1">
      <alignment horizontal="right"/>
    </xf>
    <xf numFmtId="10" fontId="36" fillId="3" borderId="0" xfId="0" applyNumberFormat="1" applyFont="1" applyFill="1" applyAlignment="1">
      <alignment horizontal="right"/>
    </xf>
    <xf numFmtId="10" fontId="55" fillId="3" borderId="3" xfId="0" applyNumberFormat="1" applyFont="1" applyFill="1" applyBorder="1" applyAlignment="1">
      <alignment horizontal="right"/>
    </xf>
    <xf numFmtId="0" fontId="99" fillId="3" borderId="0" xfId="0" applyFont="1" applyFill="1" applyAlignment="1">
      <alignment horizontal="justify"/>
    </xf>
    <xf numFmtId="169" fontId="99" fillId="3" borderId="0" xfId="0" applyNumberFormat="1" applyFont="1" applyFill="1" applyAlignment="1">
      <alignment horizontal="right"/>
    </xf>
    <xf numFmtId="10" fontId="13" fillId="3" borderId="0" xfId="0" applyNumberFormat="1" applyFont="1" applyFill="1" applyAlignment="1">
      <alignment horizontal="justify"/>
    </xf>
    <xf numFmtId="0" fontId="13" fillId="3" borderId="6" xfId="0" applyFont="1" applyFill="1" applyBorder="1" applyAlignment="1">
      <alignment horizontal="right"/>
    </xf>
    <xf numFmtId="10" fontId="13" fillId="3" borderId="1" xfId="0" applyNumberFormat="1" applyFont="1" applyFill="1" applyBorder="1" applyAlignment="1">
      <alignment horizontal="justify"/>
    </xf>
    <xf numFmtId="169" fontId="13" fillId="3" borderId="1" xfId="0" applyNumberFormat="1" applyFont="1" applyFill="1" applyBorder="1" applyAlignment="1">
      <alignment horizontal="right"/>
    </xf>
    <xf numFmtId="169" fontId="59" fillId="3" borderId="9" xfId="0" applyNumberFormat="1" applyFont="1" applyFill="1" applyBorder="1" applyAlignment="1">
      <alignment horizontal="right"/>
    </xf>
    <xf numFmtId="171" fontId="83" fillId="2" borderId="13" xfId="0" applyNumberFormat="1" applyFont="1" applyFill="1" applyBorder="1" applyAlignment="1" applyProtection="1">
      <alignment horizontal="center" vertical="center"/>
      <protection locked="0"/>
    </xf>
    <xf numFmtId="171" fontId="83" fillId="2" borderId="14" xfId="0" applyNumberFormat="1" applyFont="1" applyFill="1" applyBorder="1" applyAlignment="1" applyProtection="1">
      <alignment horizontal="center" vertical="center"/>
      <protection locked="0"/>
    </xf>
    <xf numFmtId="171" fontId="83" fillId="2" borderId="20" xfId="0" applyNumberFormat="1" applyFont="1" applyFill="1" applyBorder="1" applyAlignment="1" applyProtection="1">
      <alignment horizontal="center" vertical="center"/>
      <protection locked="0"/>
    </xf>
    <xf numFmtId="171" fontId="83" fillId="2" borderId="24" xfId="0" applyNumberFormat="1" applyFont="1" applyFill="1" applyBorder="1" applyAlignment="1" applyProtection="1">
      <alignment horizontal="center" vertical="center"/>
      <protection locked="0"/>
    </xf>
    <xf numFmtId="171" fontId="59" fillId="2" borderId="23" xfId="0" applyNumberFormat="1" applyFont="1" applyFill="1" applyBorder="1" applyAlignment="1" applyProtection="1">
      <alignment horizontal="center" vertical="center"/>
      <protection hidden="1"/>
    </xf>
    <xf numFmtId="171" fontId="60" fillId="5" borderId="0" xfId="0" applyNumberFormat="1" applyFont="1" applyFill="1" applyAlignment="1" applyProtection="1">
      <alignment horizontal="center" vertical="center"/>
      <protection hidden="1"/>
    </xf>
    <xf numFmtId="174" fontId="79" fillId="2" borderId="0" xfId="0" applyNumberFormat="1" applyFont="1" applyFill="1" applyProtection="1">
      <protection hidden="1"/>
    </xf>
    <xf numFmtId="0" fontId="124" fillId="2" borderId="68" xfId="0" applyFont="1" applyFill="1" applyBorder="1" applyAlignment="1" applyProtection="1">
      <alignment horizontal="left"/>
      <protection hidden="1"/>
    </xf>
    <xf numFmtId="0" fontId="124" fillId="2" borderId="69" xfId="0" applyFont="1" applyFill="1" applyBorder="1" applyAlignment="1" applyProtection="1">
      <alignment horizontal="left"/>
      <protection hidden="1"/>
    </xf>
    <xf numFmtId="0" fontId="13" fillId="3" borderId="0" xfId="0" applyFont="1" applyFill="1" applyAlignment="1" applyProtection="1">
      <alignment horizontal="right"/>
      <protection hidden="1"/>
    </xf>
    <xf numFmtId="172" fontId="13" fillId="3" borderId="0" xfId="0" applyNumberFormat="1" applyFont="1" applyFill="1" applyAlignment="1" applyProtection="1">
      <alignment horizontal="left"/>
      <protection hidden="1"/>
    </xf>
    <xf numFmtId="169" fontId="95" fillId="2" borderId="0" xfId="0" applyNumberFormat="1" applyFont="1" applyFill="1" applyAlignment="1" applyProtection="1">
      <alignment horizontal="left" vertical="center"/>
      <protection hidden="1"/>
    </xf>
    <xf numFmtId="0" fontId="66" fillId="2" borderId="0" xfId="0" applyFont="1" applyFill="1" applyAlignment="1" applyProtection="1">
      <alignment horizontal="left" vertical="center"/>
      <protection hidden="1"/>
    </xf>
    <xf numFmtId="1" fontId="66" fillId="2" borderId="0" xfId="0" applyNumberFormat="1" applyFont="1" applyFill="1" applyAlignment="1" applyProtection="1">
      <alignment horizontal="right" vertical="center"/>
      <protection hidden="1"/>
    </xf>
    <xf numFmtId="0" fontId="13" fillId="5" borderId="42" xfId="0" applyFont="1" applyFill="1" applyBorder="1" applyAlignment="1" applyProtection="1">
      <alignment horizontal="left"/>
      <protection hidden="1"/>
    </xf>
    <xf numFmtId="0" fontId="13" fillId="5" borderId="43" xfId="0" applyFont="1" applyFill="1" applyBorder="1" applyAlignment="1" applyProtection="1">
      <alignment horizontal="left"/>
      <protection hidden="1"/>
    </xf>
    <xf numFmtId="14" fontId="13" fillId="5" borderId="43" xfId="0" applyNumberFormat="1" applyFont="1" applyFill="1" applyBorder="1" applyAlignment="1" applyProtection="1">
      <alignment horizontal="center"/>
      <protection hidden="1"/>
    </xf>
    <xf numFmtId="0" fontId="81" fillId="5" borderId="43" xfId="0" applyFont="1" applyFill="1" applyBorder="1" applyAlignment="1" applyProtection="1">
      <alignment horizontal="left"/>
      <protection hidden="1"/>
    </xf>
    <xf numFmtId="0" fontId="81" fillId="5" borderId="44" xfId="0" applyFont="1" applyFill="1" applyBorder="1" applyAlignment="1" applyProtection="1">
      <alignment horizontal="left"/>
      <protection hidden="1"/>
    </xf>
    <xf numFmtId="0" fontId="13" fillId="5" borderId="45" xfId="0" applyFont="1" applyFill="1" applyBorder="1" applyAlignment="1" applyProtection="1">
      <alignment horizontal="left"/>
      <protection hidden="1"/>
    </xf>
    <xf numFmtId="0" fontId="13" fillId="5" borderId="46" xfId="0" applyFont="1" applyFill="1" applyBorder="1" applyAlignment="1" applyProtection="1">
      <alignment horizontal="left"/>
      <protection hidden="1"/>
    </xf>
    <xf numFmtId="0" fontId="13" fillId="5" borderId="47" xfId="0" applyFont="1" applyFill="1" applyBorder="1" applyAlignment="1" applyProtection="1">
      <alignment horizontal="left"/>
      <protection hidden="1"/>
    </xf>
    <xf numFmtId="49" fontId="84" fillId="2" borderId="25" xfId="0" applyNumberFormat="1" applyFont="1" applyFill="1" applyBorder="1" applyAlignment="1" applyProtection="1">
      <alignment horizontal="left" vertical="center"/>
      <protection locked="0"/>
    </xf>
    <xf numFmtId="49" fontId="84" fillId="2" borderId="31" xfId="0" applyNumberFormat="1" applyFont="1" applyFill="1" applyBorder="1" applyAlignment="1" applyProtection="1">
      <alignment horizontal="left" vertical="center"/>
      <protection locked="0"/>
    </xf>
    <xf numFmtId="166" fontId="80" fillId="2" borderId="0" xfId="0" applyNumberFormat="1" applyFont="1" applyFill="1" applyAlignment="1" applyProtection="1">
      <alignment horizontal="left" vertical="center"/>
      <protection hidden="1"/>
    </xf>
    <xf numFmtId="0" fontId="80" fillId="2" borderId="0" xfId="0" applyFont="1" applyFill="1" applyAlignment="1" applyProtection="1">
      <alignment horizontal="left" vertical="center"/>
      <protection hidden="1"/>
    </xf>
    <xf numFmtId="0" fontId="29" fillId="2" borderId="0" xfId="0" applyFont="1" applyFill="1" applyAlignment="1" applyProtection="1">
      <alignment horizontal="right" vertical="center"/>
      <protection hidden="1"/>
    </xf>
    <xf numFmtId="0" fontId="3" fillId="5" borderId="33" xfId="0" applyFont="1" applyFill="1" applyBorder="1" applyAlignment="1" applyProtection="1">
      <alignment horizontal="left" vertical="center"/>
      <protection hidden="1"/>
    </xf>
    <xf numFmtId="0" fontId="3" fillId="5" borderId="34" xfId="0" applyFont="1" applyFill="1" applyBorder="1" applyAlignment="1" applyProtection="1">
      <alignment horizontal="left" vertical="center"/>
      <protection hidden="1"/>
    </xf>
    <xf numFmtId="0" fontId="3" fillId="5" borderId="29" xfId="0" applyFont="1" applyFill="1" applyBorder="1" applyAlignment="1" applyProtection="1">
      <alignment horizontal="left" vertical="center"/>
      <protection hidden="1"/>
    </xf>
    <xf numFmtId="0" fontId="35" fillId="2" borderId="0" xfId="0" applyFont="1" applyFill="1" applyAlignment="1" applyProtection="1">
      <alignment horizontal="left" vertical="center"/>
      <protection hidden="1"/>
    </xf>
    <xf numFmtId="49" fontId="84" fillId="2" borderId="7" xfId="0" applyNumberFormat="1" applyFont="1" applyFill="1" applyBorder="1" applyAlignment="1" applyProtection="1">
      <alignment horizontal="left" vertical="center"/>
      <protection locked="0"/>
    </xf>
    <xf numFmtId="49" fontId="84" fillId="2" borderId="8" xfId="0" applyNumberFormat="1" applyFont="1" applyFill="1" applyBorder="1" applyAlignment="1" applyProtection="1">
      <alignment horizontal="left" vertical="center"/>
      <protection locked="0"/>
    </xf>
    <xf numFmtId="49" fontId="84" fillId="2" borderId="17" xfId="0" applyNumberFormat="1" applyFont="1" applyFill="1" applyBorder="1" applyAlignment="1" applyProtection="1">
      <alignment horizontal="left" vertical="center"/>
      <protection locked="0"/>
    </xf>
    <xf numFmtId="49" fontId="84" fillId="2" borderId="27" xfId="0" applyNumberFormat="1" applyFont="1" applyFill="1" applyBorder="1" applyAlignment="1" applyProtection="1">
      <alignment horizontal="left" vertical="center"/>
      <protection locked="0"/>
    </xf>
    <xf numFmtId="49" fontId="84" fillId="2" borderId="21" xfId="0" applyNumberFormat="1" applyFont="1" applyFill="1" applyBorder="1" applyAlignment="1" applyProtection="1">
      <alignment horizontal="left" vertical="center"/>
      <protection locked="0"/>
    </xf>
    <xf numFmtId="49" fontId="84" fillId="2" borderId="22" xfId="0" applyNumberFormat="1" applyFont="1" applyFill="1" applyBorder="1" applyAlignment="1" applyProtection="1">
      <alignment horizontal="left" vertical="center"/>
      <protection locked="0"/>
    </xf>
    <xf numFmtId="49" fontId="84" fillId="2" borderId="2" xfId="0" applyNumberFormat="1" applyFont="1" applyFill="1" applyBorder="1" applyAlignment="1" applyProtection="1">
      <alignment horizontal="left" vertical="center"/>
      <protection locked="0"/>
    </xf>
    <xf numFmtId="49" fontId="84" fillId="2" borderId="6" xfId="0" applyNumberFormat="1" applyFont="1" applyFill="1" applyBorder="1" applyAlignment="1" applyProtection="1">
      <alignment horizontal="left" vertical="center"/>
      <protection locked="0"/>
    </xf>
    <xf numFmtId="49" fontId="84" fillId="2" borderId="9" xfId="0" applyNumberFormat="1" applyFont="1" applyFill="1" applyBorder="1" applyAlignment="1" applyProtection="1">
      <alignment horizontal="left" vertical="center"/>
      <protection locked="0"/>
    </xf>
    <xf numFmtId="49" fontId="84" fillId="2" borderId="1" xfId="0" applyNumberFormat="1" applyFont="1" applyFill="1" applyBorder="1" applyAlignment="1" applyProtection="1">
      <alignment horizontal="left" vertical="center"/>
      <protection locked="0"/>
    </xf>
    <xf numFmtId="49" fontId="84" fillId="2" borderId="15" xfId="0" applyNumberFormat="1" applyFont="1" applyFill="1" applyBorder="1" applyAlignment="1" applyProtection="1">
      <alignment horizontal="left" vertical="center"/>
      <protection locked="0"/>
    </xf>
    <xf numFmtId="49" fontId="91" fillId="2" borderId="0" xfId="0" applyNumberFormat="1" applyFont="1" applyFill="1" applyAlignment="1" applyProtection="1">
      <alignment horizontal="left" vertical="top" wrapText="1"/>
      <protection hidden="1"/>
    </xf>
    <xf numFmtId="0" fontId="24" fillId="5" borderId="0" xfId="0" applyFont="1" applyFill="1" applyAlignment="1" applyProtection="1">
      <alignment horizontal="center"/>
      <protection hidden="1"/>
    </xf>
    <xf numFmtId="0" fontId="13" fillId="5" borderId="18" xfId="0" applyFont="1" applyFill="1" applyBorder="1" applyAlignment="1" applyProtection="1">
      <alignment horizontal="center" vertical="center" textRotation="90"/>
      <protection hidden="1"/>
    </xf>
    <xf numFmtId="0" fontId="13" fillId="5" borderId="19" xfId="0" applyFont="1" applyFill="1" applyBorder="1" applyAlignment="1" applyProtection="1">
      <alignment horizontal="center" vertical="center" textRotation="90"/>
      <protection hidden="1"/>
    </xf>
    <xf numFmtId="0" fontId="2" fillId="5" borderId="42" xfId="0" applyFont="1" applyFill="1" applyBorder="1" applyAlignment="1" applyProtection="1">
      <alignment horizontal="left"/>
      <protection hidden="1"/>
    </xf>
    <xf numFmtId="0" fontId="2" fillId="5" borderId="43" xfId="0" applyFont="1" applyFill="1" applyBorder="1" applyAlignment="1" applyProtection="1">
      <alignment horizontal="left"/>
      <protection hidden="1"/>
    </xf>
    <xf numFmtId="0" fontId="2" fillId="5" borderId="44" xfId="0" applyFont="1" applyFill="1" applyBorder="1" applyAlignment="1" applyProtection="1">
      <alignment horizontal="left"/>
      <protection hidden="1"/>
    </xf>
    <xf numFmtId="0" fontId="61" fillId="4" borderId="50" xfId="0" applyFont="1" applyFill="1" applyBorder="1" applyAlignment="1" applyProtection="1">
      <alignment horizontal="left" vertical="center"/>
      <protection hidden="1"/>
    </xf>
    <xf numFmtId="0" fontId="61" fillId="4" borderId="51" xfId="0" applyFont="1" applyFill="1" applyBorder="1" applyAlignment="1" applyProtection="1">
      <alignment horizontal="left" vertical="center"/>
      <protection hidden="1"/>
    </xf>
    <xf numFmtId="0" fontId="61" fillId="4" borderId="29" xfId="0" applyFont="1" applyFill="1" applyBorder="1" applyAlignment="1" applyProtection="1">
      <alignment horizontal="left" vertical="center"/>
      <protection hidden="1"/>
    </xf>
    <xf numFmtId="49" fontId="29" fillId="2" borderId="0" xfId="0" applyNumberFormat="1" applyFont="1" applyFill="1" applyAlignment="1" applyProtection="1">
      <alignment horizontal="right" vertical="center"/>
      <protection hidden="1"/>
    </xf>
    <xf numFmtId="43" fontId="83" fillId="5" borderId="0" xfId="0" applyNumberFormat="1" applyFont="1" applyFill="1" applyAlignment="1" applyProtection="1">
      <alignment horizontal="center" vertical="center"/>
      <protection locked="0"/>
    </xf>
    <xf numFmtId="43" fontId="60" fillId="5" borderId="0" xfId="0" applyNumberFormat="1" applyFont="1" applyFill="1" applyAlignment="1" applyProtection="1">
      <alignment horizontal="right" vertical="center"/>
      <protection hidden="1"/>
    </xf>
    <xf numFmtId="10" fontId="83" fillId="5" borderId="0" xfId="0" applyNumberFormat="1" applyFont="1" applyFill="1" applyAlignment="1" applyProtection="1">
      <alignment horizontal="right" vertical="center"/>
      <protection locked="0"/>
    </xf>
    <xf numFmtId="2" fontId="29" fillId="2" borderId="0" xfId="0" applyNumberFormat="1" applyFont="1" applyFill="1" applyAlignment="1" applyProtection="1">
      <alignment horizontal="right" vertical="center"/>
      <protection hidden="1"/>
    </xf>
    <xf numFmtId="0" fontId="121" fillId="2" borderId="0" xfId="0" applyFont="1" applyFill="1" applyAlignment="1" applyProtection="1">
      <alignment horizontal="right" vertical="center"/>
      <protection hidden="1"/>
    </xf>
    <xf numFmtId="43" fontId="13" fillId="5" borderId="0" xfId="0" applyNumberFormat="1" applyFont="1" applyFill="1" applyAlignment="1" applyProtection="1">
      <alignment horizontal="right" vertical="center"/>
      <protection hidden="1"/>
    </xf>
    <xf numFmtId="166" fontId="83" fillId="5" borderId="0" xfId="0" applyNumberFormat="1" applyFont="1" applyFill="1" applyAlignment="1" applyProtection="1">
      <alignment horizontal="left" vertical="center"/>
      <protection locked="0"/>
    </xf>
    <xf numFmtId="166" fontId="83" fillId="5" borderId="37" xfId="0" applyNumberFormat="1" applyFont="1" applyFill="1" applyBorder="1" applyAlignment="1" applyProtection="1">
      <alignment horizontal="left" vertical="center"/>
      <protection locked="0"/>
    </xf>
    <xf numFmtId="0" fontId="106" fillId="5" borderId="39" xfId="0" applyFont="1" applyFill="1" applyBorder="1" applyAlignment="1" applyProtection="1">
      <alignment horizontal="center" vertical="center"/>
      <protection hidden="1"/>
    </xf>
    <xf numFmtId="0" fontId="106" fillId="5" borderId="40" xfId="0" applyFont="1" applyFill="1" applyBorder="1" applyAlignment="1" applyProtection="1">
      <alignment horizontal="center" vertical="center"/>
      <protection hidden="1"/>
    </xf>
    <xf numFmtId="0" fontId="106" fillId="5" borderId="41" xfId="0" applyFont="1" applyFill="1" applyBorder="1" applyAlignment="1" applyProtection="1">
      <alignment horizontal="center" vertical="center"/>
      <protection hidden="1"/>
    </xf>
    <xf numFmtId="0" fontId="113" fillId="3" borderId="36" xfId="0" applyFont="1" applyFill="1" applyBorder="1" applyAlignment="1" applyProtection="1">
      <alignment horizontal="left"/>
      <protection hidden="1"/>
    </xf>
    <xf numFmtId="0" fontId="113" fillId="3" borderId="0" xfId="0" applyFont="1" applyFill="1" applyAlignment="1" applyProtection="1">
      <alignment horizontal="left"/>
      <protection hidden="1"/>
    </xf>
    <xf numFmtId="0" fontId="113" fillId="3" borderId="37" xfId="0" applyFont="1" applyFill="1" applyBorder="1" applyAlignment="1" applyProtection="1">
      <alignment horizontal="left"/>
      <protection hidden="1"/>
    </xf>
    <xf numFmtId="49" fontId="113" fillId="3" borderId="36" xfId="0" applyNumberFormat="1" applyFont="1" applyFill="1" applyBorder="1" applyAlignment="1" applyProtection="1">
      <alignment horizontal="left"/>
      <protection hidden="1"/>
    </xf>
    <xf numFmtId="49" fontId="113" fillId="3" borderId="0" xfId="0" applyNumberFormat="1" applyFont="1" applyFill="1" applyAlignment="1" applyProtection="1">
      <alignment horizontal="left"/>
      <protection hidden="1"/>
    </xf>
    <xf numFmtId="49" fontId="113" fillId="3" borderId="37" xfId="0" applyNumberFormat="1" applyFont="1" applyFill="1" applyBorder="1" applyAlignment="1" applyProtection="1">
      <alignment horizontal="left"/>
      <protection hidden="1"/>
    </xf>
    <xf numFmtId="0" fontId="83" fillId="5" borderId="0" xfId="0" applyFont="1" applyFill="1" applyAlignment="1" applyProtection="1">
      <alignment horizontal="left" vertical="center"/>
      <protection locked="0"/>
    </xf>
    <xf numFmtId="167" fontId="83" fillId="5" borderId="0" xfId="0" applyNumberFormat="1" applyFont="1" applyFill="1" applyAlignment="1" applyProtection="1">
      <alignment horizontal="left" vertical="center"/>
      <protection locked="0"/>
    </xf>
    <xf numFmtId="167" fontId="83" fillId="5" borderId="0" xfId="0" applyNumberFormat="1" applyFont="1" applyFill="1" applyAlignment="1" applyProtection="1">
      <alignment horizontal="right" vertical="center"/>
      <protection locked="0"/>
    </xf>
    <xf numFmtId="43" fontId="83" fillId="5" borderId="0" xfId="0" applyNumberFormat="1" applyFont="1" applyFill="1" applyAlignment="1" applyProtection="1">
      <alignment horizontal="right" vertical="center"/>
      <protection locked="0"/>
    </xf>
    <xf numFmtId="0" fontId="83" fillId="5" borderId="37" xfId="0" applyFont="1" applyFill="1" applyBorder="1" applyAlignment="1" applyProtection="1">
      <alignment horizontal="left" vertical="center"/>
      <protection locked="0"/>
    </xf>
    <xf numFmtId="0" fontId="80" fillId="3" borderId="7" xfId="0" applyFont="1" applyFill="1" applyBorder="1" applyAlignment="1">
      <alignment horizontal="center"/>
    </xf>
    <xf numFmtId="0" fontId="80" fillId="3" borderId="17" xfId="0" applyFont="1" applyFill="1" applyBorder="1" applyAlignment="1">
      <alignment horizontal="center"/>
    </xf>
    <xf numFmtId="0" fontId="80" fillId="3" borderId="8" xfId="0" applyFont="1" applyFill="1" applyBorder="1" applyAlignment="1">
      <alignment horizontal="center"/>
    </xf>
    <xf numFmtId="0" fontId="20" fillId="5" borderId="39" xfId="0" applyFont="1" applyFill="1" applyBorder="1" applyAlignment="1">
      <alignment horizontal="left" vertical="center" wrapText="1"/>
    </xf>
    <xf numFmtId="0" fontId="103" fillId="5" borderId="40" xfId="0" applyFont="1" applyFill="1" applyBorder="1" applyAlignment="1">
      <alignment horizontal="left" vertical="center" wrapText="1"/>
    </xf>
    <xf numFmtId="0" fontId="103" fillId="5" borderId="41" xfId="0" applyFont="1" applyFill="1" applyBorder="1" applyAlignment="1">
      <alignment horizontal="left" vertical="center" wrapText="1"/>
    </xf>
    <xf numFmtId="0" fontId="107" fillId="5" borderId="39" xfId="0" applyFont="1" applyFill="1" applyBorder="1" applyAlignment="1">
      <alignment horizontal="center" vertical="center" wrapText="1"/>
    </xf>
    <xf numFmtId="0" fontId="107" fillId="5" borderId="40" xfId="0" applyFont="1" applyFill="1" applyBorder="1" applyAlignment="1">
      <alignment horizontal="center" vertical="center" wrapText="1"/>
    </xf>
    <xf numFmtId="0" fontId="107" fillId="5" borderId="41" xfId="0" applyFont="1" applyFill="1" applyBorder="1" applyAlignment="1">
      <alignment horizontal="center" vertical="center" wrapText="1"/>
    </xf>
    <xf numFmtId="0" fontId="43" fillId="2" borderId="0" xfId="0" applyFont="1" applyFill="1" applyAlignment="1">
      <alignment horizontal="left" wrapText="1"/>
    </xf>
    <xf numFmtId="0" fontId="27" fillId="5" borderId="39" xfId="0" applyFont="1" applyFill="1" applyBorder="1" applyAlignment="1">
      <alignment horizontal="left" wrapText="1"/>
    </xf>
    <xf numFmtId="0" fontId="27" fillId="5" borderId="40" xfId="0" applyFont="1" applyFill="1" applyBorder="1" applyAlignment="1">
      <alignment horizontal="left" wrapText="1"/>
    </xf>
    <xf numFmtId="0" fontId="27" fillId="5" borderId="41" xfId="0" applyFont="1" applyFill="1" applyBorder="1" applyAlignment="1">
      <alignment horizontal="left" wrapText="1"/>
    </xf>
    <xf numFmtId="0" fontId="59" fillId="2" borderId="7" xfId="0" applyFont="1" applyFill="1" applyBorder="1" applyAlignment="1">
      <alignment horizontal="center"/>
    </xf>
    <xf numFmtId="0" fontId="59" fillId="2" borderId="17" xfId="0" applyFont="1" applyFill="1" applyBorder="1" applyAlignment="1">
      <alignment horizontal="center"/>
    </xf>
    <xf numFmtId="0" fontId="59" fillId="2" borderId="8" xfId="0" applyFont="1" applyFill="1" applyBorder="1" applyAlignment="1">
      <alignment horizontal="center"/>
    </xf>
    <xf numFmtId="0" fontId="102" fillId="5" borderId="58" xfId="0" applyFont="1" applyFill="1" applyBorder="1" applyAlignment="1">
      <alignment horizontal="left"/>
    </xf>
    <xf numFmtId="0" fontId="102" fillId="5" borderId="59" xfId="0" applyFont="1" applyFill="1" applyBorder="1" applyAlignment="1">
      <alignment horizontal="left"/>
    </xf>
    <xf numFmtId="0" fontId="1" fillId="5" borderId="42" xfId="0" applyFont="1" applyFill="1" applyBorder="1" applyAlignment="1">
      <alignment horizontal="left" wrapText="1"/>
    </xf>
    <xf numFmtId="0" fontId="1" fillId="5" borderId="44" xfId="0" applyFont="1" applyFill="1" applyBorder="1" applyAlignment="1">
      <alignment horizontal="left" wrapText="1"/>
    </xf>
    <xf numFmtId="0" fontId="1" fillId="5" borderId="62" xfId="0" applyFont="1" applyFill="1" applyBorder="1" applyAlignment="1">
      <alignment horizontal="left" wrapText="1"/>
    </xf>
    <xf numFmtId="0" fontId="1" fillId="5" borderId="63" xfId="0" applyFont="1" applyFill="1" applyBorder="1" applyAlignment="1">
      <alignment horizontal="left" wrapText="1"/>
    </xf>
    <xf numFmtId="0" fontId="1" fillId="5" borderId="45" xfId="0" applyFont="1" applyFill="1" applyBorder="1" applyAlignment="1">
      <alignment horizontal="left" wrapText="1"/>
    </xf>
    <xf numFmtId="0" fontId="1" fillId="5" borderId="47" xfId="0" applyFont="1" applyFill="1" applyBorder="1" applyAlignment="1">
      <alignment horizontal="left" wrapText="1"/>
    </xf>
    <xf numFmtId="0" fontId="10" fillId="2" borderId="16" xfId="0" applyFont="1" applyFill="1" applyBorder="1" applyAlignment="1">
      <alignment horizontal="left"/>
    </xf>
    <xf numFmtId="0" fontId="1" fillId="5" borderId="64" xfId="0" applyFont="1" applyFill="1" applyBorder="1" applyAlignment="1">
      <alignment horizontal="left" vertical="top" wrapText="1"/>
    </xf>
    <xf numFmtId="0" fontId="1" fillId="5" borderId="65" xfId="0" applyFont="1" applyFill="1" applyBorder="1" applyAlignment="1">
      <alignment horizontal="left" vertical="top" wrapText="1"/>
    </xf>
    <xf numFmtId="0" fontId="1" fillId="5" borderId="66" xfId="0" applyFont="1" applyFill="1" applyBorder="1" applyAlignment="1">
      <alignment horizontal="left" vertical="top" wrapText="1"/>
    </xf>
    <xf numFmtId="0" fontId="1" fillId="5" borderId="60" xfId="0" applyFont="1" applyFill="1" applyBorder="1" applyAlignment="1">
      <alignment horizontal="left"/>
    </xf>
    <xf numFmtId="0" fontId="1" fillId="5" borderId="61" xfId="0" applyFont="1" applyFill="1" applyBorder="1" applyAlignment="1">
      <alignment horizontal="left"/>
    </xf>
    <xf numFmtId="0" fontId="101" fillId="2" borderId="67" xfId="0" applyFont="1" applyFill="1" applyBorder="1" applyAlignment="1">
      <alignment horizontal="right"/>
    </xf>
    <xf numFmtId="0" fontId="25" fillId="2" borderId="1" xfId="0" applyFont="1" applyFill="1" applyBorder="1" applyAlignment="1">
      <alignment horizontal="right"/>
    </xf>
  </cellXfs>
  <cellStyles count="4">
    <cellStyle name="Link" xfId="2" builtinId="8"/>
    <cellStyle name="Standard" xfId="0" builtinId="0"/>
    <cellStyle name="Standard 2" xfId="1" xr:uid="{00000000-0005-0000-0000-000002000000}"/>
    <cellStyle name="Standard 3" xfId="3" xr:uid="{81B535FE-C617-4B14-8650-3C3AD7019BED}"/>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66"/>
      <color rgb="FFFFFFCC"/>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zg.ch/de/steuern-finanzen/steuern/quellensteuer/quellensteuertarife" TargetMode="External"/><Relationship Id="rId3" Type="http://schemas.openxmlformats.org/officeDocument/2006/relationships/hyperlink" Target="https://www.agrisano.ch/de/angebot/globalversicherungfuer-die-angestellten/unfallversicherung/" TargetMode="External"/><Relationship Id="rId7" Type="http://schemas.openxmlformats.org/officeDocument/2006/relationships/hyperlink" Target="https://www.luzernerbauern.ch/fileadmin/luzernerbauern/dienstleistungen/personaldienstleistung/2024/2024_Arbeitsverhaelnis-Richtloehne_LU-01.pdf" TargetMode="External"/><Relationship Id="rId2" Type="http://schemas.openxmlformats.org/officeDocument/2006/relationships/hyperlink" Target="https://www.agrisano.ch/de/angebot/globalversicherungfuer-die-angestellten/berufliche-vorsorge/" TargetMode="External"/><Relationship Id="rId1" Type="http://schemas.openxmlformats.org/officeDocument/2006/relationships/hyperlink" Target="https://www.agrisano.ch/de/angebot/globalversicherungfuer-die-angestellten/krankentaggeld/" TargetMode="External"/><Relationship Id="rId6" Type="http://schemas.openxmlformats.org/officeDocument/2006/relationships/hyperlink" Target="https://www.luzernerbauern.ch/dienstleistungen/personaldienstleistungen.html" TargetMode="External"/><Relationship Id="rId11" Type="http://schemas.openxmlformats.org/officeDocument/2006/relationships/comments" Target="../comments1.xml"/><Relationship Id="rId5" Type="http://schemas.openxmlformats.org/officeDocument/2006/relationships/hyperlink" Target="https://steuern.lu.ch/natuerlichepersonen/quellensteuer/quellensteuer_tarife" TargetMode="External"/><Relationship Id="rId10" Type="http://schemas.openxmlformats.org/officeDocument/2006/relationships/vmlDrawing" Target="../drawings/vmlDrawing1.vml"/><Relationship Id="rId4" Type="http://schemas.openxmlformats.org/officeDocument/2006/relationships/hyperlink" Target="https://www.agrisano.ch/de/angebot/globalversicherungfuer-die-angestellten/privathaftpflicht/"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F50F-9E96-44B1-AEB3-05FB7AA038EC}">
  <sheetPr>
    <tabColor theme="4" tint="0.39997558519241921"/>
  </sheetPr>
  <dimension ref="A1:AE11465"/>
  <sheetViews>
    <sheetView tabSelected="1" topLeftCell="A2" zoomScale="130" zoomScaleNormal="130" workbookViewId="0">
      <selection activeCell="E6" sqref="E6:G6"/>
    </sheetView>
  </sheetViews>
  <sheetFormatPr baseColWidth="10" defaultColWidth="11.42578125" defaultRowHeight="12.75" x14ac:dyDescent="0.2"/>
  <cols>
    <col min="1" max="1" width="2.42578125" style="7" bestFit="1" customWidth="1"/>
    <col min="2" max="3" width="7.5703125" style="2" customWidth="1"/>
    <col min="4" max="4" width="11.140625" style="2" customWidth="1"/>
    <col min="5" max="5" width="2.42578125" style="2" customWidth="1"/>
    <col min="6" max="6" width="6.42578125" style="2" customWidth="1"/>
    <col min="7" max="7" width="7.5703125" style="2" customWidth="1"/>
    <col min="8" max="8" width="5.85546875" style="2" customWidth="1"/>
    <col min="9" max="9" width="5.28515625" style="2" customWidth="1"/>
    <col min="10" max="10" width="2.42578125" style="2" customWidth="1"/>
    <col min="11" max="12" width="7.5703125" style="2" customWidth="1"/>
    <col min="13" max="13" width="11.140625" style="2" customWidth="1"/>
    <col min="14" max="14" width="0.7109375" style="4" customWidth="1"/>
    <col min="15" max="15" width="2.28515625" style="4" customWidth="1"/>
    <col min="16" max="16" width="0.7109375" style="4" customWidth="1"/>
    <col min="17" max="17" width="7.85546875" style="12" bestFit="1" customWidth="1"/>
    <col min="18" max="18" width="7.140625" style="12" bestFit="1" customWidth="1"/>
    <col min="19" max="19" width="2.28515625" style="10" customWidth="1"/>
    <col min="20" max="20" width="10.7109375" style="10" customWidth="1"/>
    <col min="21" max="21" width="7.7109375" style="11" bestFit="1" customWidth="1"/>
    <col min="22" max="28" width="11.42578125" style="4"/>
    <col min="29" max="16384" width="11.42578125" style="2"/>
  </cols>
  <sheetData>
    <row r="1" spans="1:28" ht="12.75" hidden="1" customHeight="1" x14ac:dyDescent="0.2"/>
    <row r="2" spans="1:28" s="225" customFormat="1" ht="19.5" customHeight="1" thickBot="1" x14ac:dyDescent="0.3">
      <c r="A2" s="402" t="s">
        <v>156</v>
      </c>
      <c r="B2" s="403"/>
      <c r="C2" s="403"/>
      <c r="D2" s="403"/>
      <c r="E2" s="403"/>
      <c r="F2" s="403"/>
      <c r="G2" s="403"/>
      <c r="H2" s="403"/>
      <c r="I2" s="403"/>
      <c r="J2" s="403"/>
      <c r="K2" s="403"/>
      <c r="L2" s="403"/>
      <c r="M2" s="404"/>
      <c r="N2" s="221"/>
      <c r="O2" s="221"/>
      <c r="P2" s="221"/>
      <c r="Q2" s="222"/>
      <c r="R2" s="222"/>
      <c r="S2" s="223"/>
      <c r="T2" s="223"/>
      <c r="U2" s="224"/>
      <c r="V2" s="221"/>
      <c r="W2" s="221"/>
      <c r="X2" s="221"/>
      <c r="Y2" s="221"/>
      <c r="Z2" s="221"/>
      <c r="AA2" s="221"/>
      <c r="AB2" s="221"/>
    </row>
    <row r="3" spans="1:28" s="1" customFormat="1" ht="9" customHeight="1" x14ac:dyDescent="0.2">
      <c r="A3" s="385" t="s">
        <v>31</v>
      </c>
      <c r="B3" s="9"/>
      <c r="C3" s="9"/>
      <c r="D3" s="9"/>
      <c r="E3" s="5"/>
      <c r="F3" s="5"/>
      <c r="G3" s="6"/>
      <c r="H3" s="6"/>
      <c r="I3" s="6"/>
      <c r="J3" s="6"/>
      <c r="K3" s="6"/>
      <c r="L3" s="6"/>
      <c r="M3" s="6"/>
      <c r="N3" s="4"/>
      <c r="O3" s="4"/>
      <c r="P3" s="4"/>
      <c r="Q3" s="12"/>
      <c r="R3" s="12"/>
      <c r="S3" s="10"/>
      <c r="T3" s="10"/>
      <c r="U3" s="11"/>
      <c r="V3" s="4"/>
      <c r="W3" s="4"/>
      <c r="X3" s="4"/>
      <c r="Y3" s="4"/>
      <c r="Z3" s="4"/>
      <c r="AA3" s="4"/>
      <c r="AB3" s="4"/>
    </row>
    <row r="4" spans="1:28" s="1" customFormat="1" ht="1.5" customHeight="1" x14ac:dyDescent="0.2">
      <c r="A4" s="385"/>
      <c r="B4" s="9"/>
      <c r="C4" s="9"/>
      <c r="D4" s="9"/>
      <c r="E4" s="5"/>
      <c r="F4" s="5"/>
      <c r="G4" s="6"/>
      <c r="H4" s="6"/>
      <c r="I4" s="6"/>
      <c r="J4" s="6"/>
      <c r="K4" s="6"/>
      <c r="L4" s="6"/>
      <c r="M4" s="6"/>
      <c r="N4" s="4"/>
      <c r="O4" s="4"/>
      <c r="P4" s="4"/>
      <c r="Q4" s="12"/>
      <c r="R4" s="12"/>
      <c r="S4" s="10"/>
      <c r="T4" s="10"/>
      <c r="U4" s="11"/>
      <c r="V4" s="4"/>
      <c r="W4" s="4"/>
      <c r="X4" s="4"/>
      <c r="Y4" s="4"/>
      <c r="Z4" s="4"/>
      <c r="AA4" s="4"/>
      <c r="AB4" s="4"/>
    </row>
    <row r="5" spans="1:28" s="243" customFormat="1" ht="8.25" x14ac:dyDescent="0.15">
      <c r="A5" s="385"/>
      <c r="B5" s="241"/>
      <c r="C5" s="241"/>
      <c r="D5" s="241"/>
      <c r="E5" s="405" t="s">
        <v>109</v>
      </c>
      <c r="F5" s="406"/>
      <c r="G5" s="407"/>
      <c r="H5" s="408" t="s">
        <v>110</v>
      </c>
      <c r="I5" s="409"/>
      <c r="J5" s="409"/>
      <c r="K5" s="410"/>
      <c r="L5" s="242" t="s">
        <v>111</v>
      </c>
      <c r="M5" s="242" t="s">
        <v>112</v>
      </c>
      <c r="Q5" s="244"/>
      <c r="R5" s="244"/>
      <c r="S5" s="245"/>
      <c r="T5" s="245"/>
      <c r="U5" s="246"/>
    </row>
    <row r="6" spans="1:28" s="1" customFormat="1" x14ac:dyDescent="0.2">
      <c r="A6" s="385"/>
      <c r="B6" s="393" t="s">
        <v>44</v>
      </c>
      <c r="C6" s="393"/>
      <c r="D6" s="393"/>
      <c r="E6" s="411" t="s">
        <v>50</v>
      </c>
      <c r="F6" s="411"/>
      <c r="G6" s="411"/>
      <c r="H6" s="411" t="s">
        <v>105</v>
      </c>
      <c r="I6" s="411"/>
      <c r="J6" s="411"/>
      <c r="K6" s="411"/>
      <c r="L6" s="232" t="s">
        <v>106</v>
      </c>
      <c r="M6" s="235" t="s">
        <v>107</v>
      </c>
      <c r="N6" s="4"/>
      <c r="O6" s="252" t="s">
        <v>133</v>
      </c>
      <c r="P6" s="352" t="s">
        <v>137</v>
      </c>
      <c r="Q6" s="352"/>
      <c r="R6" s="352"/>
      <c r="S6" s="352"/>
      <c r="T6" s="352"/>
      <c r="U6" s="352"/>
      <c r="V6" s="4"/>
      <c r="W6" s="4"/>
      <c r="X6" s="4"/>
      <c r="Y6" s="4"/>
      <c r="Z6" s="4"/>
      <c r="AA6" s="4"/>
      <c r="AB6" s="4"/>
    </row>
    <row r="7" spans="1:28" s="1" customFormat="1" ht="1.5" customHeight="1" x14ac:dyDescent="0.2">
      <c r="A7" s="385"/>
      <c r="B7" s="207"/>
      <c r="C7" s="207"/>
      <c r="D7" s="207"/>
      <c r="E7" s="169"/>
      <c r="F7" s="169"/>
      <c r="G7" s="170"/>
      <c r="H7" s="170"/>
      <c r="I7" s="170"/>
      <c r="J7" s="170"/>
      <c r="K7" s="170"/>
      <c r="L7" s="170"/>
      <c r="M7" s="170"/>
      <c r="N7" s="4"/>
      <c r="O7" s="4"/>
      <c r="P7" s="4"/>
      <c r="Q7" s="12"/>
      <c r="R7" s="12"/>
      <c r="S7" s="10"/>
      <c r="T7" s="10"/>
      <c r="U7" s="11"/>
      <c r="V7" s="4"/>
      <c r="W7" s="4"/>
      <c r="X7" s="4"/>
      <c r="Y7" s="4"/>
      <c r="Z7" s="4"/>
      <c r="AA7" s="4"/>
      <c r="AB7" s="4"/>
    </row>
    <row r="8" spans="1:28" s="243" customFormat="1" ht="8.25" x14ac:dyDescent="0.15">
      <c r="A8" s="385"/>
      <c r="B8" s="241"/>
      <c r="C8" s="241"/>
      <c r="D8" s="241"/>
      <c r="E8" s="405" t="s">
        <v>109</v>
      </c>
      <c r="F8" s="406"/>
      <c r="G8" s="407"/>
      <c r="H8" s="408" t="s">
        <v>113</v>
      </c>
      <c r="I8" s="409"/>
      <c r="J8" s="410"/>
      <c r="K8" s="247"/>
      <c r="L8" s="248"/>
      <c r="M8" s="248"/>
      <c r="Q8" s="244"/>
      <c r="R8" s="244"/>
      <c r="S8" s="245"/>
      <c r="T8" s="245"/>
      <c r="U8" s="246"/>
    </row>
    <row r="9" spans="1:28" s="1" customFormat="1" x14ac:dyDescent="0.2">
      <c r="A9" s="385"/>
      <c r="B9" s="393" t="s">
        <v>43</v>
      </c>
      <c r="C9" s="393"/>
      <c r="D9" s="393"/>
      <c r="E9" s="411" t="s">
        <v>50</v>
      </c>
      <c r="F9" s="411"/>
      <c r="G9" s="411"/>
      <c r="H9" s="411"/>
      <c r="I9" s="411"/>
      <c r="J9" s="415"/>
      <c r="K9" s="393" t="s">
        <v>38</v>
      </c>
      <c r="L9" s="393"/>
      <c r="M9" s="236">
        <v>35796</v>
      </c>
      <c r="N9" s="4"/>
      <c r="O9" s="252" t="s">
        <v>154</v>
      </c>
      <c r="P9" s="352" t="s">
        <v>138</v>
      </c>
      <c r="Q9" s="352"/>
      <c r="R9" s="352"/>
      <c r="S9" s="352"/>
      <c r="T9" s="352"/>
      <c r="U9" s="352"/>
      <c r="V9" s="227">
        <v>33238</v>
      </c>
      <c r="W9" s="227">
        <v>33239</v>
      </c>
      <c r="X9" s="4"/>
      <c r="Y9" s="4"/>
      <c r="Z9" s="4"/>
      <c r="AA9" s="4"/>
      <c r="AB9" s="4"/>
    </row>
    <row r="10" spans="1:28" s="1" customFormat="1" ht="1.5" customHeight="1" x14ac:dyDescent="0.2">
      <c r="A10" s="385"/>
      <c r="B10" s="207"/>
      <c r="C10" s="207"/>
      <c r="D10" s="207"/>
      <c r="E10" s="171"/>
      <c r="F10" s="171"/>
      <c r="G10" s="170"/>
      <c r="H10" s="172"/>
      <c r="I10" s="172"/>
      <c r="J10" s="172"/>
      <c r="K10" s="173"/>
      <c r="L10" s="173"/>
      <c r="M10" s="174"/>
      <c r="N10" s="4"/>
      <c r="O10" s="4"/>
      <c r="P10" s="4"/>
      <c r="Q10" s="12"/>
      <c r="R10" s="12"/>
      <c r="S10" s="10"/>
      <c r="T10" s="10"/>
      <c r="U10" s="11"/>
      <c r="V10" s="220"/>
      <c r="W10" s="220"/>
      <c r="X10" s="4"/>
      <c r="Y10" s="4"/>
      <c r="Z10" s="4"/>
      <c r="AA10" s="4"/>
      <c r="AB10" s="4"/>
    </row>
    <row r="11" spans="1:28" s="1" customFormat="1" x14ac:dyDescent="0.2">
      <c r="A11" s="385"/>
      <c r="B11" s="393" t="s">
        <v>42</v>
      </c>
      <c r="C11" s="393"/>
      <c r="D11" s="393"/>
      <c r="E11" s="400" t="s">
        <v>51</v>
      </c>
      <c r="F11" s="400"/>
      <c r="G11" s="400"/>
      <c r="H11" s="400"/>
      <c r="I11" s="400"/>
      <c r="J11" s="401"/>
      <c r="K11" s="177"/>
      <c r="L11" s="234" t="s">
        <v>114</v>
      </c>
      <c r="M11" s="239">
        <f>SUM(Abzüge!D12)</f>
        <v>5.2999999999999999E-2</v>
      </c>
      <c r="N11" s="4"/>
      <c r="O11" s="4"/>
      <c r="P11" s="125"/>
      <c r="Q11" s="12"/>
      <c r="R11" s="12"/>
      <c r="S11" s="10"/>
      <c r="T11" s="10"/>
      <c r="U11" s="11"/>
      <c r="V11" s="228">
        <f>SUM(M33)</f>
        <v>0</v>
      </c>
      <c r="W11" s="228"/>
      <c r="X11" s="4"/>
      <c r="Y11" s="4"/>
      <c r="Z11" s="4"/>
      <c r="AA11" s="4"/>
      <c r="AB11" s="4"/>
    </row>
    <row r="12" spans="1:28" s="1" customFormat="1" ht="1.5" customHeight="1" x14ac:dyDescent="0.2">
      <c r="A12" s="385"/>
      <c r="B12" s="207"/>
      <c r="C12" s="207"/>
      <c r="D12" s="207"/>
      <c r="E12" s="171"/>
      <c r="F12" s="171"/>
      <c r="G12" s="170"/>
      <c r="H12" s="172"/>
      <c r="I12" s="172"/>
      <c r="J12" s="172"/>
      <c r="K12" s="177"/>
      <c r="L12" s="177"/>
      <c r="M12" s="178"/>
      <c r="N12" s="4"/>
      <c r="O12" s="4"/>
      <c r="P12" s="4"/>
      <c r="Q12" s="12"/>
      <c r="R12" s="12"/>
      <c r="S12" s="10"/>
      <c r="T12" s="10"/>
      <c r="U12" s="11"/>
      <c r="V12" s="229"/>
      <c r="W12" s="229"/>
      <c r="X12" s="4"/>
      <c r="Y12" s="4"/>
      <c r="Z12" s="4"/>
      <c r="AA12" s="4"/>
      <c r="AB12" s="4"/>
    </row>
    <row r="13" spans="1:28" s="1" customFormat="1" x14ac:dyDescent="0.2">
      <c r="A13" s="385"/>
      <c r="B13" s="393" t="s">
        <v>41</v>
      </c>
      <c r="C13" s="393"/>
      <c r="D13" s="393"/>
      <c r="E13" s="412">
        <v>43830</v>
      </c>
      <c r="F13" s="412"/>
      <c r="G13" s="184" t="s">
        <v>9</v>
      </c>
      <c r="H13" s="413">
        <v>43860</v>
      </c>
      <c r="I13" s="413"/>
      <c r="J13" s="393" t="s">
        <v>88</v>
      </c>
      <c r="K13" s="393"/>
      <c r="L13" s="393"/>
      <c r="M13" s="239">
        <f>SUM(Abzüge!D13)</f>
        <v>1.0999999999999999E-2</v>
      </c>
      <c r="N13" s="4"/>
      <c r="O13" s="4"/>
      <c r="P13" s="4"/>
      <c r="Q13" s="12"/>
      <c r="R13" s="12"/>
      <c r="S13" s="10"/>
      <c r="T13" s="10"/>
      <c r="U13" s="13"/>
      <c r="V13" s="229">
        <f>SUM(Abzüge!B23)</f>
        <v>2143.75</v>
      </c>
      <c r="W13" s="229"/>
      <c r="X13" s="4"/>
      <c r="Y13" s="4"/>
      <c r="Z13" s="4"/>
      <c r="AA13" s="4"/>
      <c r="AB13" s="4"/>
    </row>
    <row r="14" spans="1:28" ht="1.5" customHeight="1" x14ac:dyDescent="0.2">
      <c r="A14" s="385"/>
      <c r="B14" s="207"/>
      <c r="C14" s="207"/>
      <c r="D14" s="207"/>
      <c r="E14" s="175"/>
      <c r="F14" s="175"/>
      <c r="G14" s="18"/>
      <c r="H14" s="176"/>
      <c r="I14" s="176"/>
      <c r="J14" s="176"/>
      <c r="K14" s="207"/>
      <c r="L14" s="207"/>
      <c r="M14" s="178"/>
      <c r="V14" s="229"/>
      <c r="W14" s="229"/>
    </row>
    <row r="15" spans="1:28" ht="12.75" customHeight="1" x14ac:dyDescent="0.2">
      <c r="A15" s="385"/>
      <c r="B15" s="393" t="s">
        <v>115</v>
      </c>
      <c r="C15" s="393"/>
      <c r="D15" s="393"/>
      <c r="E15" s="414">
        <v>0</v>
      </c>
      <c r="F15" s="414"/>
      <c r="G15" s="393" t="s">
        <v>135</v>
      </c>
      <c r="H15" s="393"/>
      <c r="I15" s="346">
        <f>SUM(K61)</f>
        <v>0</v>
      </c>
      <c r="J15" s="393" t="s">
        <v>53</v>
      </c>
      <c r="K15" s="393"/>
      <c r="L15" s="393"/>
      <c r="M15" s="237">
        <v>0</v>
      </c>
      <c r="P15" s="197"/>
      <c r="Q15" s="198"/>
      <c r="R15" s="199"/>
      <c r="S15" s="199"/>
      <c r="T15" s="200"/>
      <c r="U15" s="199"/>
      <c r="V15" s="229">
        <f>IF(V13&gt;V11,0,IF(V13&lt;V11,V11-V13))</f>
        <v>0</v>
      </c>
      <c r="W15" s="229"/>
    </row>
    <row r="16" spans="1:28" ht="1.5" customHeight="1" x14ac:dyDescent="0.2">
      <c r="A16" s="385"/>
      <c r="B16" s="207"/>
      <c r="C16" s="207"/>
      <c r="D16" s="207"/>
      <c r="E16" s="18"/>
      <c r="F16" s="18"/>
      <c r="G16" s="18"/>
      <c r="H16" s="179"/>
      <c r="I16" s="179"/>
      <c r="J16" s="179"/>
      <c r="K16" s="207"/>
      <c r="L16" s="207"/>
      <c r="M16" s="178"/>
      <c r="P16" s="197"/>
      <c r="Q16" s="198"/>
      <c r="R16" s="198"/>
      <c r="S16" s="201"/>
      <c r="T16" s="200"/>
      <c r="U16" s="201"/>
      <c r="V16" s="229"/>
      <c r="W16" s="229"/>
    </row>
    <row r="17" spans="1:28" s="1" customFormat="1" ht="11.25" customHeight="1" x14ac:dyDescent="0.2">
      <c r="A17" s="385"/>
      <c r="B17" s="219"/>
      <c r="C17" s="397" t="s">
        <v>101</v>
      </c>
      <c r="D17" s="397"/>
      <c r="E17" s="395">
        <f>ROUND((E15*I15)*20,0)/20</f>
        <v>0</v>
      </c>
      <c r="F17" s="395"/>
      <c r="G17" s="398" t="s">
        <v>125</v>
      </c>
      <c r="H17" s="398"/>
      <c r="I17" s="398"/>
      <c r="K17" s="207"/>
      <c r="L17" s="207" t="s">
        <v>74</v>
      </c>
      <c r="M17" s="238">
        <f>SUM(Abzüge!D17)</f>
        <v>3.2499999999999999E-3</v>
      </c>
      <c r="N17" s="21"/>
      <c r="O17" s="253" t="s">
        <v>80</v>
      </c>
      <c r="P17" s="352" t="s">
        <v>139</v>
      </c>
      <c r="Q17" s="352"/>
      <c r="R17" s="352"/>
      <c r="S17" s="352"/>
      <c r="T17" s="352"/>
      <c r="U17" s="352"/>
      <c r="V17" s="229">
        <f>SUM(V15*1%)</f>
        <v>0</v>
      </c>
      <c r="W17" s="229"/>
      <c r="X17" s="4"/>
      <c r="Y17" s="4"/>
      <c r="Z17" s="4"/>
      <c r="AA17" s="4"/>
      <c r="AB17" s="4"/>
    </row>
    <row r="18" spans="1:28" s="1" customFormat="1" ht="1.5" customHeight="1" x14ac:dyDescent="0.2">
      <c r="A18" s="385"/>
      <c r="B18" s="207"/>
      <c r="C18" s="207"/>
      <c r="D18" s="207"/>
      <c r="E18" s="180"/>
      <c r="F18" s="180"/>
      <c r="G18" s="18"/>
      <c r="H18" s="179"/>
      <c r="I18" s="179"/>
      <c r="K18" s="207"/>
      <c r="L18" s="179"/>
      <c r="M18" s="18"/>
      <c r="N18" s="4"/>
      <c r="O18" s="4"/>
      <c r="P18" s="197"/>
      <c r="Q18" s="198"/>
      <c r="R18" s="198"/>
      <c r="S18" s="200"/>
      <c r="T18" s="200"/>
      <c r="U18" s="202"/>
      <c r="V18" s="229"/>
      <c r="W18" s="229"/>
      <c r="X18" s="4"/>
      <c r="Y18" s="4"/>
      <c r="Z18" s="4"/>
      <c r="AA18" s="4"/>
      <c r="AB18" s="4"/>
    </row>
    <row r="19" spans="1:28" s="1" customFormat="1" ht="11.25" customHeight="1" x14ac:dyDescent="0.2">
      <c r="A19" s="385"/>
      <c r="B19" s="393" t="s">
        <v>39</v>
      </c>
      <c r="C19" s="393"/>
      <c r="D19" s="393"/>
      <c r="E19" s="399">
        <f>SUM(E17-E21)</f>
        <v>0</v>
      </c>
      <c r="F19" s="399"/>
      <c r="G19" s="393" t="s">
        <v>145</v>
      </c>
      <c r="H19" s="393"/>
      <c r="I19" s="185">
        <v>0</v>
      </c>
      <c r="J19" s="181">
        <f>SUM(I19*Abzüge!D4)</f>
        <v>0</v>
      </c>
      <c r="K19" s="207"/>
      <c r="L19" s="207" t="s">
        <v>37</v>
      </c>
      <c r="M19" s="292">
        <v>0.01</v>
      </c>
      <c r="N19" s="4"/>
      <c r="O19" s="252" t="s">
        <v>81</v>
      </c>
      <c r="P19" s="352" t="s">
        <v>140</v>
      </c>
      <c r="Q19" s="352"/>
      <c r="R19" s="352"/>
      <c r="S19" s="352"/>
      <c r="T19" s="352"/>
      <c r="U19" s="352"/>
      <c r="V19" s="230">
        <f>IF(V17=0,0,IF(V17&gt;0,0.3/V17))</f>
        <v>0</v>
      </c>
      <c r="W19" s="231">
        <v>8.0000000000000002E-3</v>
      </c>
      <c r="X19" s="4"/>
      <c r="Y19" s="4"/>
      <c r="Z19" s="4"/>
      <c r="AA19" s="4"/>
      <c r="AB19" s="4"/>
    </row>
    <row r="20" spans="1:28" s="1" customFormat="1" ht="1.5" customHeight="1" x14ac:dyDescent="0.2">
      <c r="A20" s="385"/>
      <c r="B20" s="207"/>
      <c r="C20" s="207"/>
      <c r="D20" s="207"/>
      <c r="E20" s="180"/>
      <c r="F20" s="180"/>
      <c r="G20" s="18"/>
      <c r="H20" s="176"/>
      <c r="I20" s="176"/>
      <c r="J20" s="176"/>
      <c r="K20" s="177"/>
      <c r="L20" s="207"/>
      <c r="M20" s="18"/>
      <c r="N20" s="4"/>
      <c r="O20" s="4"/>
      <c r="P20" s="197"/>
      <c r="Q20" s="203"/>
      <c r="R20" s="198"/>
      <c r="S20" s="200"/>
      <c r="T20" s="200"/>
      <c r="U20" s="202"/>
      <c r="V20" s="230"/>
      <c r="W20" s="229"/>
      <c r="X20" s="4"/>
      <c r="Y20" s="4"/>
      <c r="Z20" s="4"/>
      <c r="AA20" s="4"/>
      <c r="AB20" s="4"/>
    </row>
    <row r="21" spans="1:28" s="1" customFormat="1" ht="11.25" customHeight="1" x14ac:dyDescent="0.2">
      <c r="A21" s="385"/>
      <c r="B21" s="393" t="s">
        <v>40</v>
      </c>
      <c r="C21" s="393"/>
      <c r="D21" s="393"/>
      <c r="E21" s="395">
        <f>SUM(J19,J21,J23,J25,I27)</f>
        <v>0</v>
      </c>
      <c r="F21" s="395"/>
      <c r="G21" s="393" t="s">
        <v>126</v>
      </c>
      <c r="H21" s="393"/>
      <c r="I21" s="185">
        <v>0</v>
      </c>
      <c r="J21" s="181">
        <f>SUM(I21*Abzüge!D6)</f>
        <v>0</v>
      </c>
      <c r="L21" s="207" t="s">
        <v>36</v>
      </c>
      <c r="M21" s="238">
        <f>SUM(Abzüge!D16)</f>
        <v>1.6070000000000001E-2</v>
      </c>
      <c r="N21" s="4"/>
      <c r="O21" s="252" t="s">
        <v>82</v>
      </c>
      <c r="P21" s="352" t="s">
        <v>141</v>
      </c>
      <c r="Q21" s="352"/>
      <c r="R21" s="352"/>
      <c r="S21" s="352"/>
      <c r="T21" s="352"/>
      <c r="U21" s="352"/>
      <c r="V21" s="230">
        <f>IF(M9&gt;V9,W19,IF(M9&lt;W9,W21))</f>
        <v>8.0000000000000002E-3</v>
      </c>
      <c r="W21" s="231">
        <v>1.4E-2</v>
      </c>
      <c r="X21" s="4"/>
      <c r="Y21" s="4"/>
      <c r="Z21" s="4"/>
      <c r="AA21" s="4"/>
      <c r="AB21" s="4"/>
    </row>
    <row r="22" spans="1:28" s="1" customFormat="1" ht="1.5" customHeight="1" x14ac:dyDescent="0.2">
      <c r="A22" s="385"/>
      <c r="B22" s="207"/>
      <c r="C22" s="207"/>
      <c r="D22" s="207"/>
      <c r="E22" s="182"/>
      <c r="F22" s="182"/>
      <c r="G22" s="18"/>
      <c r="H22" s="176"/>
      <c r="I22" s="176"/>
      <c r="J22" s="176"/>
      <c r="L22" s="177"/>
      <c r="M22" s="178"/>
      <c r="N22" s="4"/>
      <c r="O22" s="4"/>
      <c r="P22" s="197"/>
      <c r="Q22" s="203"/>
      <c r="R22" s="198"/>
      <c r="S22" s="200"/>
      <c r="T22" s="200"/>
      <c r="U22" s="202"/>
      <c r="V22" s="230"/>
      <c r="W22" s="229"/>
      <c r="X22" s="4"/>
      <c r="Y22" s="4"/>
      <c r="Z22" s="4"/>
      <c r="AA22" s="4"/>
      <c r="AB22" s="4"/>
    </row>
    <row r="23" spans="1:28" s="1" customFormat="1" ht="11.25" customHeight="1" x14ac:dyDescent="0.2">
      <c r="A23" s="385"/>
      <c r="B23" s="393" t="s">
        <v>100</v>
      </c>
      <c r="C23" s="393"/>
      <c r="D23" s="393"/>
      <c r="E23" s="396">
        <v>8.3299999999999999E-2</v>
      </c>
      <c r="F23" s="396"/>
      <c r="G23" s="393" t="s">
        <v>127</v>
      </c>
      <c r="H23" s="393"/>
      <c r="I23" s="185">
        <v>0</v>
      </c>
      <c r="J23" s="181">
        <f>SUM(I23*Abzüge!D7)</f>
        <v>0</v>
      </c>
      <c r="L23" s="207" t="s">
        <v>75</v>
      </c>
      <c r="M23" s="237">
        <v>0</v>
      </c>
      <c r="N23" s="4"/>
      <c r="O23" s="252" t="s">
        <v>83</v>
      </c>
      <c r="P23" s="352" t="s">
        <v>142</v>
      </c>
      <c r="Q23" s="352"/>
      <c r="R23" s="352"/>
      <c r="S23" s="352"/>
      <c r="T23" s="352"/>
      <c r="U23" s="352"/>
      <c r="V23" s="230">
        <f>IF(V19&gt;V21,0,IF(V19&lt;V21,V19-V21))</f>
        <v>-8.0000000000000002E-3</v>
      </c>
      <c r="W23" s="231"/>
      <c r="X23" s="4"/>
      <c r="Y23" s="4"/>
      <c r="Z23" s="4"/>
      <c r="AA23" s="4"/>
      <c r="AB23" s="4"/>
    </row>
    <row r="24" spans="1:28" ht="1.5" customHeight="1" x14ac:dyDescent="0.2">
      <c r="A24" s="385"/>
      <c r="B24" s="177"/>
      <c r="C24" s="177"/>
      <c r="D24" s="177"/>
      <c r="E24" s="180"/>
      <c r="F24" s="180"/>
      <c r="G24" s="18"/>
      <c r="H24" s="176"/>
      <c r="I24" s="176"/>
      <c r="J24" s="176"/>
      <c r="L24" s="177"/>
      <c r="M24" s="169"/>
      <c r="P24" s="197"/>
      <c r="Q24" s="203"/>
      <c r="R24" s="204"/>
      <c r="S24" s="200"/>
      <c r="T24" s="200"/>
      <c r="U24" s="202"/>
      <c r="V24" s="230"/>
      <c r="W24" s="231"/>
    </row>
    <row r="25" spans="1:28" s="1" customFormat="1" x14ac:dyDescent="0.2">
      <c r="A25" s="385"/>
      <c r="B25" s="393" t="s">
        <v>54</v>
      </c>
      <c r="C25" s="393"/>
      <c r="D25" s="393"/>
      <c r="E25" s="394">
        <v>0</v>
      </c>
      <c r="F25" s="394"/>
      <c r="G25" s="393" t="s">
        <v>128</v>
      </c>
      <c r="H25" s="393"/>
      <c r="I25" s="185">
        <v>0</v>
      </c>
      <c r="J25" s="181">
        <f>SUM(I25*Abzüge!D8)</f>
        <v>0</v>
      </c>
      <c r="L25" s="207" t="s">
        <v>130</v>
      </c>
      <c r="M25" s="239">
        <v>0</v>
      </c>
      <c r="N25" s="4"/>
      <c r="O25" s="252" t="s">
        <v>84</v>
      </c>
      <c r="P25" s="352" t="s">
        <v>143</v>
      </c>
      <c r="Q25" s="352"/>
      <c r="R25" s="352"/>
      <c r="S25" s="251" t="s">
        <v>155</v>
      </c>
      <c r="T25" s="352" t="s">
        <v>144</v>
      </c>
      <c r="U25" s="352"/>
      <c r="V25" s="230">
        <f>SUM(V23/2)</f>
        <v>-4.0000000000000001E-3</v>
      </c>
      <c r="W25" s="231"/>
      <c r="X25" s="4"/>
      <c r="Y25" s="4"/>
      <c r="Z25" s="4"/>
      <c r="AA25" s="4"/>
      <c r="AB25" s="4"/>
    </row>
    <row r="26" spans="1:28" ht="1.5" customHeight="1" x14ac:dyDescent="0.2">
      <c r="A26" s="385"/>
      <c r="B26" s="177"/>
      <c r="C26" s="177"/>
      <c r="D26" s="177"/>
      <c r="E26" s="180"/>
      <c r="F26" s="180"/>
      <c r="G26" s="296"/>
      <c r="H26" s="179"/>
      <c r="I26" s="176"/>
      <c r="J26" s="176"/>
      <c r="K26" s="177"/>
      <c r="L26" s="207"/>
      <c r="M26" s="178"/>
      <c r="P26" s="197"/>
      <c r="Q26" s="204"/>
      <c r="R26" s="204"/>
      <c r="S26" s="200"/>
      <c r="T26" s="200"/>
      <c r="U26" s="202"/>
      <c r="V26" s="231"/>
      <c r="W26" s="231"/>
    </row>
    <row r="27" spans="1:28" s="1" customFormat="1" x14ac:dyDescent="0.2">
      <c r="A27" s="385"/>
      <c r="B27" s="299"/>
      <c r="C27" s="299"/>
      <c r="D27" s="300" t="s">
        <v>102</v>
      </c>
      <c r="E27" s="394">
        <v>0</v>
      </c>
      <c r="F27" s="394"/>
      <c r="G27" s="393" t="s">
        <v>124</v>
      </c>
      <c r="H27" s="393"/>
      <c r="I27" s="394">
        <v>0</v>
      </c>
      <c r="J27" s="394"/>
      <c r="K27" s="207"/>
      <c r="L27" s="207" t="s">
        <v>129</v>
      </c>
      <c r="M27" s="240">
        <f>SUM(M33,M44)</f>
        <v>0</v>
      </c>
      <c r="N27" s="208"/>
      <c r="V27" s="230">
        <f>IF(V19=0,0,IF(V19&gt;0,V25))</f>
        <v>0</v>
      </c>
      <c r="W27" s="231"/>
      <c r="X27" s="4"/>
      <c r="Y27" s="4"/>
      <c r="Z27" s="4"/>
      <c r="AA27" s="4"/>
      <c r="AB27" s="4"/>
    </row>
    <row r="28" spans="1:28" ht="7.5" customHeight="1" x14ac:dyDescent="0.2">
      <c r="A28" s="385"/>
      <c r="B28" s="1"/>
      <c r="C28" s="1"/>
      <c r="D28" s="1"/>
      <c r="E28" s="1"/>
      <c r="F28" s="1"/>
      <c r="G28" s="1"/>
      <c r="H28" s="1"/>
      <c r="I28" s="1"/>
      <c r="J28" s="1"/>
      <c r="K28" s="1"/>
      <c r="L28" s="1"/>
      <c r="M28" s="256">
        <f>SUM(M30:M31)</f>
        <v>0</v>
      </c>
      <c r="P28" s="197"/>
      <c r="Q28" s="383"/>
      <c r="R28" s="383"/>
      <c r="S28" s="383"/>
      <c r="T28" s="383"/>
      <c r="U28" s="383"/>
      <c r="V28" s="193"/>
    </row>
    <row r="29" spans="1:28" s="147" customFormat="1" ht="7.5" customHeight="1" x14ac:dyDescent="0.15">
      <c r="A29" s="384"/>
      <c r="B29" s="384"/>
      <c r="C29" s="384"/>
      <c r="D29" s="384"/>
      <c r="E29" s="384"/>
      <c r="F29" s="384"/>
      <c r="G29" s="384"/>
      <c r="H29" s="384"/>
      <c r="I29" s="384"/>
      <c r="J29" s="384"/>
      <c r="K29" s="384"/>
      <c r="L29" s="384"/>
      <c r="M29" s="384"/>
      <c r="N29" s="143"/>
      <c r="O29" s="186"/>
      <c r="P29" s="205"/>
      <c r="Q29" s="383"/>
      <c r="R29" s="383"/>
      <c r="S29" s="383"/>
      <c r="T29" s="383"/>
      <c r="U29" s="383"/>
      <c r="V29" s="193"/>
      <c r="W29" s="143"/>
      <c r="X29" s="143"/>
      <c r="Y29" s="143"/>
      <c r="Z29" s="143"/>
      <c r="AA29" s="143"/>
      <c r="AB29" s="143"/>
    </row>
    <row r="30" spans="1:28" s="1" customFormat="1" x14ac:dyDescent="0.2">
      <c r="A30" s="385" t="s">
        <v>30</v>
      </c>
      <c r="B30" s="161" t="s">
        <v>134</v>
      </c>
      <c r="C30" s="161"/>
      <c r="M30" s="159">
        <f>SUM(E19)</f>
        <v>0</v>
      </c>
      <c r="N30" s="4"/>
      <c r="O30" s="187"/>
      <c r="P30" s="197"/>
      <c r="Q30" s="383"/>
      <c r="R30" s="383"/>
      <c r="S30" s="383"/>
      <c r="T30" s="383"/>
      <c r="U30" s="383"/>
      <c r="V30" s="193"/>
      <c r="W30" s="4"/>
      <c r="X30" s="4"/>
      <c r="Y30" s="4"/>
      <c r="Z30" s="4"/>
      <c r="AA30" s="4"/>
      <c r="AB30" s="4"/>
    </row>
    <row r="31" spans="1:28" s="1" customFormat="1" ht="12.75" customHeight="1" x14ac:dyDescent="0.2">
      <c r="A31" s="385"/>
      <c r="B31" s="161">
        <f>IF(M31=0,0,IF(M31&gt;0,G31))</f>
        <v>0</v>
      </c>
      <c r="C31" s="161"/>
      <c r="G31" s="301" t="s">
        <v>1</v>
      </c>
      <c r="M31" s="159">
        <f>SUM(E21)</f>
        <v>0</v>
      </c>
      <c r="N31" s="4"/>
      <c r="O31" s="4"/>
      <c r="P31" s="197"/>
      <c r="Q31" s="383"/>
      <c r="R31" s="383"/>
      <c r="S31" s="383"/>
      <c r="T31" s="383"/>
      <c r="U31" s="383"/>
      <c r="V31" s="193"/>
      <c r="W31" s="4"/>
      <c r="X31" s="4"/>
      <c r="Y31" s="4"/>
      <c r="Z31" s="4"/>
      <c r="AA31" s="4"/>
      <c r="AB31" s="4"/>
    </row>
    <row r="32" spans="1:28" s="1" customFormat="1" ht="12.75" customHeight="1" x14ac:dyDescent="0.2">
      <c r="A32" s="385"/>
      <c r="B32" s="161">
        <f>IF(M32=0,0,IF(M32&gt;0,G32))</f>
        <v>0</v>
      </c>
      <c r="C32" s="161"/>
      <c r="F32" s="167">
        <f>IF(M32=0,0,IF(M32&gt;0,H32))</f>
        <v>0</v>
      </c>
      <c r="G32" s="301" t="s">
        <v>76</v>
      </c>
      <c r="H32" s="302">
        <f>SUM(E23)</f>
        <v>8.3299999999999999E-2</v>
      </c>
      <c r="M32" s="159">
        <f>ROUND((E17*E23)*20,0)/20</f>
        <v>0</v>
      </c>
      <c r="N32" s="119"/>
      <c r="O32" s="194"/>
      <c r="P32" s="206"/>
      <c r="Q32" s="383"/>
      <c r="R32" s="383"/>
      <c r="S32" s="383"/>
      <c r="T32" s="383"/>
      <c r="U32" s="383"/>
      <c r="V32" s="193"/>
      <c r="W32" s="4"/>
      <c r="X32" s="4"/>
      <c r="Y32" s="4"/>
      <c r="Z32" s="4"/>
      <c r="AA32" s="4"/>
      <c r="AB32" s="4"/>
    </row>
    <row r="33" spans="1:28" s="1" customFormat="1" ht="12.75" customHeight="1" x14ac:dyDescent="0.2">
      <c r="A33" s="385"/>
      <c r="B33" s="189" t="s">
        <v>2</v>
      </c>
      <c r="C33" s="191"/>
      <c r="D33" s="191"/>
      <c r="E33" s="192"/>
      <c r="F33" s="192"/>
      <c r="G33" s="192"/>
      <c r="H33" s="192"/>
      <c r="I33" s="192"/>
      <c r="J33" s="192"/>
      <c r="K33" s="192"/>
      <c r="L33" s="192"/>
      <c r="M33" s="190">
        <f>SUM(M30:M32)</f>
        <v>0</v>
      </c>
      <c r="N33" s="4"/>
      <c r="O33" s="195"/>
      <c r="P33" s="197"/>
      <c r="Q33" s="383"/>
      <c r="R33" s="383"/>
      <c r="S33" s="383"/>
      <c r="T33" s="383"/>
      <c r="U33" s="383"/>
      <c r="V33" s="4"/>
      <c r="W33" s="4"/>
      <c r="X33" s="4"/>
      <c r="Y33" s="4"/>
      <c r="Z33" s="4"/>
      <c r="AA33" s="4"/>
      <c r="AB33" s="4"/>
    </row>
    <row r="34" spans="1:28" s="1" customFormat="1" ht="12.75" customHeight="1" x14ac:dyDescent="0.2">
      <c r="A34" s="385"/>
      <c r="B34" s="297" t="s">
        <v>132</v>
      </c>
      <c r="C34" s="301" t="s">
        <v>86</v>
      </c>
      <c r="D34" s="161">
        <f>IF(L34=0,0,IF(L34&gt;0,C34))</f>
        <v>0</v>
      </c>
      <c r="E34" s="161"/>
      <c r="F34" s="161"/>
      <c r="G34" s="161"/>
      <c r="H34" s="159"/>
      <c r="I34" s="159"/>
      <c r="J34" s="159"/>
      <c r="K34" s="159"/>
      <c r="L34" s="159">
        <f>ROUND((M33*M11)*20,0)/20</f>
        <v>0</v>
      </c>
      <c r="M34" s="159"/>
      <c r="N34" s="4"/>
      <c r="O34" s="196"/>
      <c r="P34" s="196"/>
      <c r="Q34" s="193"/>
      <c r="R34" s="193"/>
      <c r="S34" s="193"/>
      <c r="T34" s="193"/>
      <c r="U34" s="193"/>
      <c r="V34" s="4"/>
      <c r="W34" s="4"/>
      <c r="X34" s="4"/>
      <c r="Y34" s="4"/>
      <c r="Z34" s="4"/>
      <c r="AA34" s="4"/>
      <c r="AB34" s="4"/>
    </row>
    <row r="35" spans="1:28" s="1" customFormat="1" ht="12.75" customHeight="1" x14ac:dyDescent="0.2">
      <c r="A35" s="385"/>
      <c r="B35" s="160"/>
      <c r="C35" s="301" t="s">
        <v>87</v>
      </c>
      <c r="D35" s="161">
        <f t="shared" ref="D35:D42" si="0">IF(L35=0,0,IF(L35&gt;0,C35))</f>
        <v>0</v>
      </c>
      <c r="E35" s="161"/>
      <c r="F35" s="161"/>
      <c r="G35" s="161"/>
      <c r="H35" s="159"/>
      <c r="I35" s="159"/>
      <c r="J35" s="159"/>
      <c r="K35" s="159"/>
      <c r="L35" s="159">
        <f>ROUND((M33*M13)*20,0)/20</f>
        <v>0</v>
      </c>
      <c r="M35" s="159"/>
      <c r="N35" s="4"/>
      <c r="O35" s="196"/>
      <c r="P35" s="196"/>
      <c r="Q35" s="193"/>
      <c r="R35" s="193"/>
      <c r="S35" s="193"/>
      <c r="T35" s="193"/>
      <c r="U35" s="193"/>
      <c r="V35" s="4"/>
      <c r="W35" s="4"/>
      <c r="X35" s="4"/>
      <c r="Y35" s="4"/>
      <c r="Z35" s="4"/>
      <c r="AA35" s="4"/>
      <c r="AB35" s="4"/>
    </row>
    <row r="36" spans="1:28" s="1" customFormat="1" ht="12.75" customHeight="1" x14ac:dyDescent="0.2">
      <c r="A36" s="385"/>
      <c r="B36" s="3"/>
      <c r="C36" s="301" t="s">
        <v>3</v>
      </c>
      <c r="D36" s="161">
        <f t="shared" si="0"/>
        <v>0</v>
      </c>
      <c r="E36" s="161"/>
      <c r="F36" s="161"/>
      <c r="G36" s="161"/>
      <c r="H36" s="159"/>
      <c r="I36" s="159"/>
      <c r="J36" s="159"/>
      <c r="K36" s="159"/>
      <c r="L36" s="159">
        <f>ROUND((M33*M21)*20,0)/20</f>
        <v>0</v>
      </c>
      <c r="M36" s="159"/>
      <c r="N36" s="4"/>
      <c r="O36" s="4"/>
      <c r="P36" s="4"/>
      <c r="Q36" s="12"/>
      <c r="R36" s="12"/>
      <c r="S36" s="10"/>
      <c r="T36" s="10"/>
      <c r="U36" s="11"/>
      <c r="V36" s="4"/>
      <c r="W36" s="4"/>
      <c r="X36" s="4"/>
      <c r="Y36" s="4"/>
      <c r="Z36" s="4"/>
      <c r="AA36" s="4"/>
      <c r="AB36" s="4"/>
    </row>
    <row r="37" spans="1:28" s="1" customFormat="1" ht="12.75" customHeight="1" x14ac:dyDescent="0.2">
      <c r="A37" s="385"/>
      <c r="B37" s="3"/>
      <c r="C37" s="301" t="s">
        <v>4</v>
      </c>
      <c r="D37" s="161">
        <f t="shared" si="0"/>
        <v>0</v>
      </c>
      <c r="E37" s="161"/>
      <c r="F37" s="161"/>
      <c r="G37" s="161"/>
      <c r="H37" s="159"/>
      <c r="I37" s="159"/>
      <c r="J37" s="159"/>
      <c r="K37" s="159"/>
      <c r="L37" s="159">
        <f>SUM(M15)</f>
        <v>0</v>
      </c>
      <c r="M37" s="159"/>
      <c r="N37" s="4"/>
      <c r="O37" s="4"/>
      <c r="P37" s="4"/>
      <c r="Q37" s="12"/>
      <c r="R37" s="12"/>
      <c r="S37" s="10"/>
      <c r="T37" s="10" t="s">
        <v>161</v>
      </c>
      <c r="U37" s="11"/>
      <c r="V37" s="4"/>
      <c r="W37" s="4"/>
      <c r="X37" s="4"/>
      <c r="Y37" s="4"/>
      <c r="Z37" s="4"/>
      <c r="AA37" s="4"/>
      <c r="AB37" s="4"/>
    </row>
    <row r="38" spans="1:28" s="1" customFormat="1" ht="12.75" customHeight="1" x14ac:dyDescent="0.2">
      <c r="A38" s="385"/>
      <c r="B38" s="3"/>
      <c r="C38" s="301" t="s">
        <v>5</v>
      </c>
      <c r="D38" s="161">
        <f t="shared" si="0"/>
        <v>0</v>
      </c>
      <c r="E38" s="161"/>
      <c r="F38" s="161"/>
      <c r="G38" s="161"/>
      <c r="H38" s="159"/>
      <c r="I38" s="159"/>
      <c r="J38" s="159"/>
      <c r="K38" s="159"/>
      <c r="L38" s="159">
        <f>ROUND((M33*M17)*20,0)/20</f>
        <v>0</v>
      </c>
      <c r="M38" s="183">
        <f>SUM(Abzüge!B21)</f>
        <v>306.25</v>
      </c>
      <c r="N38" s="114"/>
      <c r="O38" s="114"/>
      <c r="P38" s="114"/>
      <c r="Q38" s="12"/>
      <c r="R38" s="12"/>
      <c r="S38" s="14"/>
      <c r="T38" s="14"/>
      <c r="U38" s="120"/>
      <c r="V38" s="114"/>
      <c r="W38" s="114"/>
      <c r="X38" s="114"/>
      <c r="Y38" s="114"/>
      <c r="Z38" s="114"/>
      <c r="AA38" s="114"/>
      <c r="AB38" s="114"/>
    </row>
    <row r="39" spans="1:28" s="1" customFormat="1" ht="12.75" customHeight="1" x14ac:dyDescent="0.2">
      <c r="A39" s="385"/>
      <c r="B39" s="3"/>
      <c r="C39" s="301" t="s">
        <v>99</v>
      </c>
      <c r="D39" s="161">
        <f t="shared" si="0"/>
        <v>0</v>
      </c>
      <c r="E39" s="161"/>
      <c r="F39" s="161"/>
      <c r="G39" s="226">
        <f>IF(M19=0,0,IF(M19&gt;0,M19+V27))</f>
        <v>0.01</v>
      </c>
      <c r="H39" s="159"/>
      <c r="I39" s="159"/>
      <c r="J39" s="159"/>
      <c r="K39" s="159"/>
      <c r="L39" s="159">
        <f>ROUND((M19*M39)*20,0)/20</f>
        <v>0</v>
      </c>
      <c r="M39" s="293">
        <f>IF(M33&lt;Abzüge!B22,0,IF(M33-Abzüge!B23&lt;Abzüge!B21,Abzüge!B21,IF(M33-Abzüge!B23&gt;Abzüge!B21,M33-Abzüge!B23)))</f>
        <v>0</v>
      </c>
      <c r="N39" s="114"/>
      <c r="O39" s="114"/>
      <c r="P39" s="114"/>
      <c r="Q39" s="12"/>
      <c r="R39" s="12"/>
      <c r="S39" s="14"/>
      <c r="T39" s="14"/>
      <c r="U39" s="120"/>
      <c r="V39" s="114"/>
      <c r="W39" s="114"/>
      <c r="X39" s="114"/>
      <c r="Y39" s="114"/>
      <c r="Z39" s="114"/>
      <c r="AA39" s="114"/>
      <c r="AB39" s="114"/>
    </row>
    <row r="40" spans="1:28" s="1" customFormat="1" ht="12.75" customHeight="1" x14ac:dyDescent="0.2">
      <c r="A40" s="385"/>
      <c r="B40" s="3"/>
      <c r="C40" s="301" t="s">
        <v>89</v>
      </c>
      <c r="D40" s="161">
        <f t="shared" si="0"/>
        <v>0</v>
      </c>
      <c r="E40" s="161"/>
      <c r="F40" s="161"/>
      <c r="G40" s="161"/>
      <c r="H40" s="161"/>
      <c r="I40" s="161"/>
      <c r="J40" s="161"/>
      <c r="K40" s="161"/>
      <c r="L40" s="209">
        <f>SUM(M23)</f>
        <v>0</v>
      </c>
      <c r="M40" s="162"/>
      <c r="N40" s="114"/>
      <c r="O40" s="114"/>
      <c r="P40" s="114"/>
      <c r="Q40" s="12"/>
      <c r="R40" s="12"/>
      <c r="S40" s="14"/>
      <c r="T40" s="14"/>
      <c r="U40" s="120"/>
      <c r="V40" s="114"/>
      <c r="W40" s="114"/>
      <c r="X40" s="114"/>
      <c r="Y40" s="114"/>
      <c r="Z40" s="114"/>
      <c r="AA40" s="114"/>
      <c r="AB40" s="114"/>
    </row>
    <row r="41" spans="1:28" s="1" customFormat="1" ht="12.75" customHeight="1" x14ac:dyDescent="0.2">
      <c r="A41" s="385"/>
      <c r="B41" s="3"/>
      <c r="C41" s="301" t="s">
        <v>1</v>
      </c>
      <c r="D41" s="161">
        <f t="shared" si="0"/>
        <v>0</v>
      </c>
      <c r="E41" s="161"/>
      <c r="F41" s="161"/>
      <c r="G41" s="161"/>
      <c r="H41" s="159"/>
      <c r="I41" s="159"/>
      <c r="J41" s="159"/>
      <c r="K41" s="159"/>
      <c r="L41" s="159">
        <f>SUM(M31)</f>
        <v>0</v>
      </c>
      <c r="M41" s="159"/>
      <c r="N41" s="4"/>
      <c r="O41" s="4"/>
      <c r="P41" s="4"/>
      <c r="Q41" s="12"/>
      <c r="R41" s="12"/>
      <c r="S41" s="10"/>
      <c r="T41" s="10"/>
      <c r="U41" s="11"/>
      <c r="V41" s="4"/>
      <c r="W41" s="4"/>
      <c r="X41" s="4"/>
      <c r="Y41" s="4"/>
      <c r="Z41" s="4"/>
      <c r="AA41" s="4"/>
      <c r="AB41" s="4"/>
    </row>
    <row r="42" spans="1:28" s="1" customFormat="1" ht="12.75" customHeight="1" x14ac:dyDescent="0.2">
      <c r="A42" s="385"/>
      <c r="B42" s="3"/>
      <c r="C42" s="301" t="s">
        <v>6</v>
      </c>
      <c r="D42" s="161">
        <f t="shared" si="0"/>
        <v>0</v>
      </c>
      <c r="E42" s="161"/>
      <c r="F42" s="161"/>
      <c r="G42" s="166">
        <f>SUM(M25)</f>
        <v>0</v>
      </c>
      <c r="H42" s="159"/>
      <c r="I42" s="183">
        <f>IF(K42&lt;13,13,IF(K42=13,13,IF(K42&gt;13,K42)))</f>
        <v>13</v>
      </c>
      <c r="J42" s="347"/>
      <c r="K42" s="347">
        <f>ROUND(((M33+M44)*G42)*20,0)/20</f>
        <v>0</v>
      </c>
      <c r="L42" s="159">
        <f>IF(M25=0,K42,IF(M25&gt;0,I42))</f>
        <v>0</v>
      </c>
      <c r="M42" s="159">
        <f>SUM(L34:L42)</f>
        <v>0</v>
      </c>
      <c r="N42" s="4"/>
      <c r="O42" s="4"/>
      <c r="P42" s="4"/>
      <c r="Q42" s="12"/>
      <c r="R42" s="12"/>
      <c r="S42" s="10"/>
      <c r="T42" s="10"/>
      <c r="U42" s="11"/>
      <c r="V42" s="4"/>
      <c r="W42" s="4"/>
      <c r="X42" s="4"/>
      <c r="Y42" s="4"/>
      <c r="Z42" s="4"/>
      <c r="AA42" s="4"/>
      <c r="AB42" s="4"/>
    </row>
    <row r="43" spans="1:28" s="1" customFormat="1" ht="12.75" customHeight="1" x14ac:dyDescent="0.2">
      <c r="A43" s="385"/>
      <c r="B43" s="189" t="s">
        <v>7</v>
      </c>
      <c r="C43" s="188"/>
      <c r="D43" s="188"/>
      <c r="E43" s="189"/>
      <c r="F43" s="189"/>
      <c r="G43" s="189"/>
      <c r="H43" s="189"/>
      <c r="I43" s="189"/>
      <c r="J43" s="189"/>
      <c r="K43" s="189"/>
      <c r="L43" s="189"/>
      <c r="M43" s="190">
        <f>SUM(M33-M42)</f>
        <v>0</v>
      </c>
      <c r="N43" s="4"/>
      <c r="O43" s="4"/>
      <c r="P43" s="4"/>
      <c r="Q43" s="12"/>
      <c r="R43" s="12"/>
      <c r="S43" s="10"/>
      <c r="T43" s="10"/>
      <c r="U43" s="11"/>
      <c r="V43" s="4"/>
      <c r="W43" s="4"/>
      <c r="X43" s="4"/>
      <c r="Y43" s="4"/>
      <c r="Z43" s="4"/>
      <c r="AA43" s="4"/>
      <c r="AB43" s="4"/>
    </row>
    <row r="44" spans="1:28" s="1" customFormat="1" ht="12.75" customHeight="1" x14ac:dyDescent="0.2">
      <c r="A44" s="385"/>
      <c r="B44" s="161">
        <f>IF(M44=0,0,IF(M44&gt;0,H44))</f>
        <v>0</v>
      </c>
      <c r="C44" s="161"/>
      <c r="D44" s="161"/>
      <c r="E44" s="161"/>
      <c r="F44" s="161"/>
      <c r="G44" s="161"/>
      <c r="H44" s="298" t="s">
        <v>131</v>
      </c>
      <c r="I44" s="161"/>
      <c r="J44" s="161"/>
      <c r="K44" s="161"/>
      <c r="L44" s="161"/>
      <c r="M44" s="159">
        <f>SUM(E25)</f>
        <v>0</v>
      </c>
      <c r="N44" s="4"/>
      <c r="O44" s="4"/>
      <c r="P44" s="4"/>
      <c r="Q44" s="12"/>
      <c r="R44" s="12"/>
      <c r="S44" s="10"/>
      <c r="T44" s="10"/>
      <c r="U44" s="11"/>
      <c r="V44" s="4"/>
      <c r="W44" s="4"/>
      <c r="X44" s="4"/>
      <c r="Y44" s="4"/>
      <c r="Z44" s="4"/>
      <c r="AA44" s="4"/>
      <c r="AB44" s="4"/>
    </row>
    <row r="45" spans="1:28" s="1" customFormat="1" ht="12.75" customHeight="1" x14ac:dyDescent="0.2">
      <c r="A45" s="385"/>
      <c r="B45" s="161">
        <f>IF(M45=0,0,IF(M45&gt;0,D27))</f>
        <v>0</v>
      </c>
      <c r="C45" s="161"/>
      <c r="D45" s="161"/>
      <c r="E45" s="161"/>
      <c r="F45" s="161"/>
      <c r="G45" s="161"/>
      <c r="H45" s="161"/>
      <c r="I45" s="161"/>
      <c r="J45" s="161"/>
      <c r="K45" s="161"/>
      <c r="L45" s="161"/>
      <c r="M45" s="159">
        <f>SUM(E27)</f>
        <v>0</v>
      </c>
      <c r="N45" s="4"/>
      <c r="O45" s="4"/>
      <c r="P45" s="4"/>
      <c r="Q45" s="12"/>
      <c r="R45" s="12"/>
      <c r="S45" s="10"/>
      <c r="T45" s="10"/>
      <c r="U45" s="11"/>
      <c r="V45" s="4"/>
      <c r="W45" s="4"/>
      <c r="X45" s="4"/>
      <c r="Y45" s="4"/>
      <c r="Z45" s="4"/>
      <c r="AA45" s="4"/>
      <c r="AB45" s="4"/>
    </row>
    <row r="46" spans="1:28" s="1" customFormat="1" ht="13.5" customHeight="1" thickBot="1" x14ac:dyDescent="0.25">
      <c r="A46" s="386"/>
      <c r="B46" s="164" t="s">
        <v>8</v>
      </c>
      <c r="C46" s="163"/>
      <c r="D46" s="163"/>
      <c r="E46" s="164"/>
      <c r="F46" s="164"/>
      <c r="G46" s="164"/>
      <c r="H46" s="164"/>
      <c r="I46" s="164"/>
      <c r="J46" s="164"/>
      <c r="K46" s="164"/>
      <c r="L46" s="164"/>
      <c r="M46" s="165">
        <f>SUM(M43:M45)</f>
        <v>0</v>
      </c>
      <c r="N46" s="4"/>
      <c r="O46" s="4"/>
      <c r="P46" s="4"/>
      <c r="Q46" s="12"/>
      <c r="R46" s="12"/>
      <c r="S46" s="10"/>
      <c r="T46" s="10"/>
      <c r="U46" s="11"/>
      <c r="V46" s="4"/>
      <c r="W46" s="4"/>
      <c r="X46" s="4"/>
      <c r="Y46" s="4"/>
      <c r="Z46" s="4"/>
      <c r="AA46" s="4"/>
      <c r="AB46" s="4"/>
    </row>
    <row r="47" spans="1:28" s="147" customFormat="1" ht="7.5" customHeight="1" thickBot="1" x14ac:dyDescent="0.2">
      <c r="A47" s="140"/>
      <c r="B47" s="141"/>
      <c r="C47" s="141"/>
      <c r="D47" s="141"/>
      <c r="E47" s="142"/>
      <c r="F47" s="142"/>
      <c r="G47" s="142"/>
      <c r="H47" s="142"/>
      <c r="I47" s="142"/>
      <c r="J47" s="142"/>
      <c r="K47" s="142"/>
      <c r="L47" s="142"/>
      <c r="M47" s="142"/>
      <c r="N47" s="143"/>
      <c r="O47" s="143"/>
      <c r="P47" s="143"/>
      <c r="Q47" s="144"/>
      <c r="R47" s="144"/>
      <c r="S47" s="145"/>
      <c r="T47" s="145"/>
      <c r="U47" s="146"/>
      <c r="V47" s="143"/>
      <c r="W47" s="143"/>
      <c r="X47" s="143"/>
      <c r="Y47" s="143"/>
      <c r="Z47" s="143"/>
      <c r="AA47" s="143"/>
      <c r="AB47" s="143"/>
    </row>
    <row r="48" spans="1:28" s="1" customFormat="1" ht="13.5" thickBot="1" x14ac:dyDescent="0.25">
      <c r="A48" s="387" t="s">
        <v>103</v>
      </c>
      <c r="B48" s="388"/>
      <c r="C48" s="388"/>
      <c r="D48" s="388"/>
      <c r="E48" s="388"/>
      <c r="F48" s="388"/>
      <c r="G48" s="388"/>
      <c r="H48" s="388"/>
      <c r="I48" s="388"/>
      <c r="J48" s="388"/>
      <c r="K48" s="388"/>
      <c r="L48" s="388"/>
      <c r="M48" s="389"/>
      <c r="N48" s="4"/>
      <c r="O48" s="4"/>
      <c r="P48" s="4"/>
      <c r="Q48" s="12"/>
      <c r="R48" s="12"/>
      <c r="S48" s="10"/>
      <c r="T48" s="10"/>
      <c r="U48" s="11"/>
      <c r="V48" s="4"/>
      <c r="W48" s="4"/>
      <c r="X48" s="4"/>
      <c r="Y48" s="4"/>
      <c r="Z48" s="4"/>
      <c r="AA48" s="4"/>
      <c r="AB48" s="4"/>
    </row>
    <row r="49" spans="1:28" s="16" customFormat="1" ht="8.25" customHeight="1" thickBot="1" x14ac:dyDescent="0.25">
      <c r="A49" s="257"/>
      <c r="B49" s="258"/>
      <c r="C49" s="390" t="s">
        <v>136</v>
      </c>
      <c r="D49" s="391"/>
      <c r="E49" s="259"/>
      <c r="F49" s="258"/>
      <c r="G49" s="390" t="s">
        <v>136</v>
      </c>
      <c r="H49" s="391"/>
      <c r="I49" s="260"/>
      <c r="J49" s="259"/>
      <c r="K49" s="258"/>
      <c r="L49" s="390" t="s">
        <v>136</v>
      </c>
      <c r="M49" s="392"/>
      <c r="N49" s="121"/>
      <c r="O49" s="121"/>
      <c r="P49" s="121"/>
      <c r="Q49" s="122"/>
      <c r="R49" s="122"/>
      <c r="S49" s="123"/>
      <c r="T49" s="123"/>
      <c r="U49" s="124"/>
      <c r="V49" s="121"/>
      <c r="W49" s="121"/>
      <c r="X49" s="121"/>
      <c r="Y49" s="121"/>
      <c r="Z49" s="121"/>
      <c r="AA49" s="121"/>
      <c r="AB49" s="121"/>
    </row>
    <row r="50" spans="1:28" s="16" customFormat="1" x14ac:dyDescent="0.2">
      <c r="A50" s="254">
        <v>1</v>
      </c>
      <c r="B50" s="341">
        <v>0</v>
      </c>
      <c r="C50" s="379" t="s">
        <v>52</v>
      </c>
      <c r="D50" s="380"/>
      <c r="E50" s="255">
        <v>11</v>
      </c>
      <c r="F50" s="341">
        <v>0</v>
      </c>
      <c r="G50" s="379"/>
      <c r="H50" s="381"/>
      <c r="I50" s="380"/>
      <c r="J50" s="255">
        <v>21</v>
      </c>
      <c r="K50" s="341">
        <v>0</v>
      </c>
      <c r="L50" s="379"/>
      <c r="M50" s="382"/>
      <c r="N50" s="121"/>
      <c r="O50" s="121"/>
      <c r="P50" s="121"/>
      <c r="Q50" s="122"/>
      <c r="R50" s="122"/>
      <c r="S50" s="123"/>
      <c r="T50" s="123"/>
      <c r="U50" s="124"/>
      <c r="V50" s="121"/>
      <c r="W50" s="121"/>
      <c r="X50" s="121"/>
      <c r="Y50" s="121"/>
      <c r="Z50" s="121"/>
      <c r="AA50" s="121"/>
      <c r="AB50" s="121"/>
    </row>
    <row r="51" spans="1:28" s="16" customFormat="1" x14ac:dyDescent="0.2">
      <c r="A51" s="103">
        <v>2</v>
      </c>
      <c r="B51" s="342">
        <v>0</v>
      </c>
      <c r="C51" s="372"/>
      <c r="D51" s="373"/>
      <c r="E51" s="15">
        <v>12</v>
      </c>
      <c r="F51" s="342">
        <v>0</v>
      </c>
      <c r="G51" s="372"/>
      <c r="H51" s="374"/>
      <c r="I51" s="373"/>
      <c r="J51" s="15">
        <v>22</v>
      </c>
      <c r="K51" s="342">
        <v>0</v>
      </c>
      <c r="L51" s="372"/>
      <c r="M51" s="375"/>
      <c r="N51" s="121"/>
      <c r="O51" s="121"/>
      <c r="P51" s="121"/>
      <c r="Q51" s="122"/>
      <c r="R51" s="122"/>
      <c r="S51" s="123"/>
      <c r="T51" s="123"/>
      <c r="U51" s="124"/>
      <c r="V51" s="121"/>
      <c r="W51" s="121"/>
      <c r="X51" s="121"/>
      <c r="Y51" s="121"/>
      <c r="Z51" s="121"/>
      <c r="AA51" s="121"/>
      <c r="AB51" s="121"/>
    </row>
    <row r="52" spans="1:28" s="16" customFormat="1" x14ac:dyDescent="0.2">
      <c r="A52" s="103">
        <v>3</v>
      </c>
      <c r="B52" s="342">
        <v>0</v>
      </c>
      <c r="C52" s="372"/>
      <c r="D52" s="373"/>
      <c r="E52" s="15">
        <v>13</v>
      </c>
      <c r="F52" s="342">
        <v>0</v>
      </c>
      <c r="G52" s="372"/>
      <c r="H52" s="374"/>
      <c r="I52" s="373"/>
      <c r="J52" s="15">
        <v>23</v>
      </c>
      <c r="K52" s="342">
        <v>0</v>
      </c>
      <c r="L52" s="372"/>
      <c r="M52" s="375"/>
      <c r="N52" s="121"/>
      <c r="O52" s="121"/>
      <c r="P52" s="121"/>
      <c r="Q52" s="122"/>
      <c r="R52" s="122"/>
      <c r="S52" s="123"/>
      <c r="T52" s="123"/>
      <c r="U52" s="124"/>
      <c r="V52" s="121"/>
      <c r="W52" s="121"/>
      <c r="X52" s="121"/>
      <c r="Y52" s="121"/>
      <c r="Z52" s="121"/>
      <c r="AA52" s="121"/>
      <c r="AB52" s="121"/>
    </row>
    <row r="53" spans="1:28" s="16" customFormat="1" x14ac:dyDescent="0.2">
      <c r="A53" s="103">
        <v>4</v>
      </c>
      <c r="B53" s="342">
        <v>0</v>
      </c>
      <c r="C53" s="372"/>
      <c r="D53" s="373"/>
      <c r="E53" s="15">
        <v>14</v>
      </c>
      <c r="F53" s="342">
        <v>0</v>
      </c>
      <c r="G53" s="372"/>
      <c r="H53" s="374"/>
      <c r="I53" s="373"/>
      <c r="J53" s="15">
        <v>24</v>
      </c>
      <c r="K53" s="342">
        <v>0</v>
      </c>
      <c r="L53" s="372"/>
      <c r="M53" s="375"/>
      <c r="N53" s="121"/>
      <c r="O53" s="121"/>
      <c r="P53" s="121"/>
      <c r="Q53" s="122"/>
      <c r="R53" s="122"/>
      <c r="S53" s="123"/>
      <c r="T53" s="123"/>
      <c r="U53" s="124"/>
      <c r="V53" s="121"/>
      <c r="W53" s="121"/>
      <c r="X53" s="121"/>
      <c r="Y53" s="121"/>
      <c r="Z53" s="121"/>
      <c r="AA53" s="121"/>
      <c r="AB53" s="121"/>
    </row>
    <row r="54" spans="1:28" s="16" customFormat="1" x14ac:dyDescent="0.2">
      <c r="A54" s="103">
        <v>5</v>
      </c>
      <c r="B54" s="342">
        <v>0</v>
      </c>
      <c r="C54" s="372"/>
      <c r="D54" s="373"/>
      <c r="E54" s="15">
        <v>15</v>
      </c>
      <c r="F54" s="342">
        <v>0</v>
      </c>
      <c r="G54" s="372"/>
      <c r="H54" s="374"/>
      <c r="I54" s="373"/>
      <c r="J54" s="15">
        <v>25</v>
      </c>
      <c r="K54" s="342">
        <v>0</v>
      </c>
      <c r="L54" s="372"/>
      <c r="M54" s="375"/>
      <c r="N54" s="121"/>
      <c r="O54" s="121"/>
      <c r="P54" s="121"/>
      <c r="Q54" s="122"/>
      <c r="R54" s="122"/>
      <c r="S54" s="123"/>
      <c r="T54" s="123"/>
      <c r="U54" s="124"/>
      <c r="V54" s="121"/>
      <c r="W54" s="121"/>
      <c r="X54" s="121"/>
      <c r="Y54" s="121"/>
      <c r="Z54" s="121"/>
      <c r="AA54" s="121"/>
      <c r="AB54" s="121"/>
    </row>
    <row r="55" spans="1:28" s="16" customFormat="1" x14ac:dyDescent="0.2">
      <c r="A55" s="103">
        <v>6</v>
      </c>
      <c r="B55" s="342">
        <v>0</v>
      </c>
      <c r="C55" s="372"/>
      <c r="D55" s="373"/>
      <c r="E55" s="15">
        <v>16</v>
      </c>
      <c r="F55" s="342">
        <v>0</v>
      </c>
      <c r="G55" s="372"/>
      <c r="H55" s="374"/>
      <c r="I55" s="373"/>
      <c r="J55" s="15">
        <v>26</v>
      </c>
      <c r="K55" s="342">
        <v>0</v>
      </c>
      <c r="L55" s="372"/>
      <c r="M55" s="375"/>
      <c r="N55" s="121"/>
      <c r="O55" s="121"/>
      <c r="P55" s="121"/>
      <c r="Q55" s="122"/>
      <c r="R55" s="122"/>
      <c r="S55" s="123"/>
      <c r="T55" s="123"/>
      <c r="U55" s="124"/>
      <c r="V55" s="121"/>
      <c r="W55" s="121"/>
      <c r="X55" s="121"/>
      <c r="Y55" s="121"/>
      <c r="Z55" s="121"/>
      <c r="AA55" s="121"/>
      <c r="AB55" s="121"/>
    </row>
    <row r="56" spans="1:28" s="16" customFormat="1" x14ac:dyDescent="0.2">
      <c r="A56" s="103">
        <v>7</v>
      </c>
      <c r="B56" s="342">
        <v>0</v>
      </c>
      <c r="C56" s="372"/>
      <c r="D56" s="373"/>
      <c r="E56" s="15">
        <v>17</v>
      </c>
      <c r="F56" s="342">
        <v>0</v>
      </c>
      <c r="G56" s="372"/>
      <c r="H56" s="374"/>
      <c r="I56" s="373"/>
      <c r="J56" s="15">
        <v>27</v>
      </c>
      <c r="K56" s="342">
        <v>0</v>
      </c>
      <c r="L56" s="372"/>
      <c r="M56" s="375"/>
      <c r="N56" s="121"/>
      <c r="O56" s="121"/>
      <c r="P56" s="121"/>
      <c r="Q56" s="122"/>
      <c r="R56" s="122"/>
      <c r="S56" s="123"/>
      <c r="T56" s="123"/>
      <c r="U56" s="124"/>
      <c r="V56" s="121"/>
      <c r="W56" s="121"/>
      <c r="X56" s="121"/>
      <c r="Y56" s="121"/>
      <c r="Z56" s="121"/>
      <c r="AA56" s="121"/>
      <c r="AB56" s="121"/>
    </row>
    <row r="57" spans="1:28" s="16" customFormat="1" x14ac:dyDescent="0.2">
      <c r="A57" s="103">
        <v>8</v>
      </c>
      <c r="B57" s="342">
        <v>0</v>
      </c>
      <c r="C57" s="372"/>
      <c r="D57" s="373"/>
      <c r="E57" s="15">
        <v>18</v>
      </c>
      <c r="F57" s="342">
        <v>0</v>
      </c>
      <c r="G57" s="372"/>
      <c r="H57" s="374"/>
      <c r="I57" s="373"/>
      <c r="J57" s="15">
        <v>28</v>
      </c>
      <c r="K57" s="342">
        <v>0</v>
      </c>
      <c r="L57" s="372"/>
      <c r="M57" s="375"/>
      <c r="N57" s="121"/>
      <c r="O57" s="121"/>
      <c r="P57" s="121"/>
      <c r="Q57" s="122"/>
      <c r="R57" s="122"/>
      <c r="S57" s="123"/>
      <c r="T57" s="123"/>
      <c r="U57" s="124"/>
      <c r="V57" s="121"/>
      <c r="W57" s="121"/>
      <c r="X57" s="121"/>
      <c r="Y57" s="121"/>
      <c r="Z57" s="121"/>
      <c r="AA57" s="121"/>
      <c r="AB57" s="121"/>
    </row>
    <row r="58" spans="1:28" s="16" customFormat="1" x14ac:dyDescent="0.2">
      <c r="A58" s="103">
        <v>9</v>
      </c>
      <c r="B58" s="342">
        <v>0</v>
      </c>
      <c r="C58" s="372"/>
      <c r="D58" s="373"/>
      <c r="E58" s="15">
        <v>19</v>
      </c>
      <c r="F58" s="342">
        <v>0</v>
      </c>
      <c r="G58" s="372"/>
      <c r="H58" s="374"/>
      <c r="I58" s="373"/>
      <c r="J58" s="15">
        <v>29</v>
      </c>
      <c r="K58" s="342">
        <v>0</v>
      </c>
      <c r="L58" s="372"/>
      <c r="M58" s="375"/>
      <c r="N58" s="121"/>
      <c r="O58" s="121"/>
      <c r="P58" s="121"/>
      <c r="Q58" s="122"/>
      <c r="R58" s="122"/>
      <c r="S58" s="123"/>
      <c r="T58" s="123"/>
      <c r="U58" s="124"/>
      <c r="V58" s="121"/>
      <c r="W58" s="121"/>
      <c r="X58" s="121"/>
      <c r="Y58" s="121"/>
      <c r="Z58" s="121"/>
      <c r="AA58" s="121"/>
      <c r="AB58" s="121"/>
    </row>
    <row r="59" spans="1:28" s="16" customFormat="1" ht="13.5" customHeight="1" thickBot="1" x14ac:dyDescent="0.25">
      <c r="A59" s="104">
        <v>10</v>
      </c>
      <c r="B59" s="343">
        <v>0</v>
      </c>
      <c r="C59" s="376"/>
      <c r="D59" s="377"/>
      <c r="E59" s="105">
        <v>20</v>
      </c>
      <c r="F59" s="343">
        <v>0</v>
      </c>
      <c r="G59" s="376"/>
      <c r="H59" s="378"/>
      <c r="I59" s="377"/>
      <c r="J59" s="15">
        <v>30</v>
      </c>
      <c r="K59" s="342">
        <v>0</v>
      </c>
      <c r="L59" s="372"/>
      <c r="M59" s="375"/>
      <c r="N59" s="121"/>
      <c r="O59" s="121"/>
      <c r="P59" s="121"/>
      <c r="Q59" s="122"/>
      <c r="R59" s="122"/>
      <c r="S59" s="123"/>
      <c r="T59" s="123"/>
      <c r="U59" s="124"/>
      <c r="V59" s="121"/>
      <c r="W59" s="121"/>
      <c r="X59" s="121"/>
      <c r="Y59" s="121"/>
      <c r="Z59" s="121"/>
      <c r="AA59" s="121"/>
      <c r="AB59" s="121"/>
    </row>
    <row r="60" spans="1:28" s="17" customFormat="1" ht="13.5" thickBot="1" x14ac:dyDescent="0.25">
      <c r="A60" s="20"/>
      <c r="B60" s="19"/>
      <c r="C60" s="19"/>
      <c r="D60" s="19"/>
      <c r="J60" s="106">
        <v>31</v>
      </c>
      <c r="K60" s="344">
        <v>0</v>
      </c>
      <c r="L60" s="363"/>
      <c r="M60" s="364"/>
      <c r="N60" s="121"/>
      <c r="O60" s="121"/>
      <c r="P60" s="121"/>
      <c r="Q60" s="122"/>
      <c r="R60" s="122"/>
      <c r="S60" s="123"/>
      <c r="T60" s="123"/>
      <c r="U60" s="124"/>
      <c r="V60" s="121"/>
      <c r="W60" s="121"/>
      <c r="X60" s="121"/>
      <c r="Y60" s="121"/>
      <c r="Z60" s="121"/>
      <c r="AA60" s="121"/>
      <c r="AB60" s="121"/>
    </row>
    <row r="61" spans="1:28" s="17" customFormat="1" ht="13.5" thickBot="1" x14ac:dyDescent="0.25">
      <c r="A61" s="210"/>
      <c r="B61" s="210"/>
      <c r="C61" s="211"/>
      <c r="D61" s="365"/>
      <c r="E61" s="366"/>
      <c r="F61" s="249"/>
      <c r="H61" s="367" t="s">
        <v>104</v>
      </c>
      <c r="I61" s="367"/>
      <c r="J61" s="367"/>
      <c r="K61" s="345">
        <f>SUM(B50:B59,F50:F59,K50:K60)</f>
        <v>0</v>
      </c>
      <c r="L61" s="250">
        <f>SUM(K61*24)</f>
        <v>0</v>
      </c>
      <c r="M61" s="18"/>
      <c r="N61" s="121"/>
      <c r="O61" s="121"/>
      <c r="P61" s="121"/>
      <c r="Q61" s="122"/>
      <c r="R61" s="122"/>
      <c r="S61" s="123"/>
      <c r="T61" s="123"/>
      <c r="U61" s="124"/>
      <c r="V61" s="121"/>
      <c r="W61" s="121"/>
      <c r="X61" s="121"/>
      <c r="Y61" s="121"/>
      <c r="Z61" s="121"/>
      <c r="AA61" s="121"/>
      <c r="AB61" s="121"/>
    </row>
    <row r="62" spans="1:28" s="130" customFormat="1" ht="6" hidden="1" x14ac:dyDescent="0.2">
      <c r="A62" s="129"/>
      <c r="B62" s="129"/>
      <c r="C62" s="129"/>
      <c r="D62" s="129"/>
      <c r="F62" s="131"/>
      <c r="H62" s="132"/>
      <c r="I62" s="132"/>
      <c r="J62" s="132"/>
      <c r="K62" s="134"/>
      <c r="N62" s="136"/>
      <c r="O62" s="136"/>
      <c r="P62" s="136"/>
      <c r="Q62" s="137"/>
      <c r="R62" s="137"/>
      <c r="S62" s="138"/>
      <c r="T62" s="138"/>
      <c r="U62" s="139"/>
      <c r="V62" s="136"/>
      <c r="W62" s="136"/>
      <c r="X62" s="136"/>
      <c r="Y62" s="136"/>
      <c r="Z62" s="136"/>
      <c r="AA62" s="136"/>
      <c r="AB62" s="136"/>
    </row>
    <row r="63" spans="1:28" s="17" customFormat="1" ht="13.5" hidden="1" thickBot="1" x14ac:dyDescent="0.25">
      <c r="A63" s="368" t="s">
        <v>71</v>
      </c>
      <c r="B63" s="369"/>
      <c r="C63" s="369"/>
      <c r="D63" s="369"/>
      <c r="E63" s="369"/>
      <c r="F63" s="369"/>
      <c r="G63" s="369"/>
      <c r="H63" s="369"/>
      <c r="I63" s="369"/>
      <c r="J63" s="369"/>
      <c r="K63" s="369"/>
      <c r="L63" s="369"/>
      <c r="M63" s="370"/>
      <c r="N63" s="121"/>
      <c r="O63" s="121"/>
      <c r="P63" s="121"/>
      <c r="Q63" s="122"/>
      <c r="R63" s="122"/>
      <c r="S63" s="123"/>
      <c r="T63" s="123"/>
      <c r="U63" s="124"/>
      <c r="V63" s="121"/>
      <c r="W63" s="121"/>
      <c r="X63" s="121"/>
      <c r="Y63" s="121"/>
      <c r="Z63" s="121"/>
      <c r="AA63" s="121"/>
      <c r="AB63" s="121"/>
    </row>
    <row r="64" spans="1:28" s="130" customFormat="1" ht="6" hidden="1" x14ac:dyDescent="0.2">
      <c r="A64" s="129"/>
      <c r="B64" s="129"/>
      <c r="C64" s="129"/>
      <c r="D64" s="129"/>
      <c r="F64" s="131"/>
      <c r="H64" s="132"/>
      <c r="I64" s="132"/>
      <c r="J64" s="133"/>
      <c r="K64" s="134"/>
      <c r="L64" s="135"/>
      <c r="N64" s="136"/>
      <c r="O64" s="136"/>
      <c r="P64" s="136"/>
      <c r="Q64" s="137"/>
      <c r="R64" s="137"/>
      <c r="S64" s="138"/>
      <c r="T64" s="138"/>
      <c r="U64" s="139"/>
      <c r="V64" s="136"/>
      <c r="W64" s="136"/>
      <c r="X64" s="136"/>
      <c r="Y64" s="136"/>
      <c r="Z64" s="136"/>
      <c r="AA64" s="136"/>
      <c r="AB64" s="136"/>
    </row>
    <row r="65" spans="1:31" s="17" customFormat="1" ht="13.5" hidden="1" thickBot="1" x14ac:dyDescent="0.25">
      <c r="A65" s="371" t="s">
        <v>72</v>
      </c>
      <c r="B65" s="371"/>
      <c r="C65" s="168">
        <v>0</v>
      </c>
      <c r="D65" s="354" t="s">
        <v>69</v>
      </c>
      <c r="E65" s="354"/>
      <c r="F65" s="168">
        <v>0</v>
      </c>
      <c r="G65" s="115" t="s">
        <v>70</v>
      </c>
      <c r="H65" s="116" t="str">
        <f>(E11)</f>
        <v>Januar</v>
      </c>
      <c r="I65" s="168">
        <v>0</v>
      </c>
      <c r="J65" s="107"/>
      <c r="K65" s="117" t="s">
        <v>73</v>
      </c>
      <c r="L65" s="108">
        <f>SUM(C65+F65-I65)</f>
        <v>0</v>
      </c>
      <c r="M65" s="118" t="s">
        <v>68</v>
      </c>
      <c r="N65" s="121"/>
      <c r="O65" s="121"/>
      <c r="P65" s="121"/>
      <c r="Q65" s="122"/>
      <c r="R65" s="122"/>
      <c r="S65" s="123"/>
      <c r="T65" s="123"/>
      <c r="U65" s="124"/>
      <c r="V65" s="121"/>
      <c r="W65" s="121"/>
      <c r="X65" s="121"/>
      <c r="Y65" s="121"/>
      <c r="Z65" s="121"/>
      <c r="AA65" s="121"/>
      <c r="AB65" s="121"/>
    </row>
    <row r="66" spans="1:31" s="109" customFormat="1" ht="5.25" hidden="1" x14ac:dyDescent="0.2">
      <c r="A66" s="148"/>
      <c r="B66" s="148"/>
      <c r="C66" s="158"/>
      <c r="D66" s="149"/>
      <c r="E66" s="149"/>
      <c r="F66" s="158"/>
      <c r="G66" s="150"/>
      <c r="H66" s="151"/>
      <c r="I66" s="158"/>
      <c r="J66" s="110"/>
      <c r="K66" s="152"/>
      <c r="L66" s="153"/>
      <c r="M66" s="154"/>
      <c r="N66" s="111"/>
      <c r="O66" s="111"/>
      <c r="P66" s="111"/>
      <c r="Q66" s="155"/>
      <c r="R66" s="155"/>
      <c r="S66" s="156"/>
      <c r="T66" s="156"/>
      <c r="U66" s="157"/>
      <c r="V66" s="111"/>
      <c r="W66" s="111"/>
      <c r="X66" s="111"/>
      <c r="Y66" s="111"/>
      <c r="Z66" s="111"/>
      <c r="AA66" s="111"/>
      <c r="AB66" s="111"/>
    </row>
    <row r="67" spans="1:31" s="17" customFormat="1" ht="13.5" hidden="1" thickBot="1" x14ac:dyDescent="0.25">
      <c r="A67" s="353" t="s">
        <v>79</v>
      </c>
      <c r="B67" s="353"/>
      <c r="C67" s="168">
        <v>0</v>
      </c>
      <c r="D67" s="354" t="s">
        <v>85</v>
      </c>
      <c r="E67" s="354"/>
      <c r="F67" s="168">
        <v>0</v>
      </c>
      <c r="G67" s="115" t="s">
        <v>70</v>
      </c>
      <c r="H67" s="116" t="str">
        <f>(E11)</f>
        <v>Januar</v>
      </c>
      <c r="I67" s="168">
        <v>0</v>
      </c>
      <c r="J67" s="107"/>
      <c r="K67" s="117" t="s">
        <v>73</v>
      </c>
      <c r="L67" s="108">
        <f>SUM(F67-I67)</f>
        <v>0</v>
      </c>
      <c r="M67" s="118" t="s">
        <v>68</v>
      </c>
      <c r="N67" s="121"/>
      <c r="O67" s="121"/>
      <c r="P67" s="121"/>
      <c r="Q67" s="122"/>
      <c r="R67" s="122"/>
      <c r="S67" s="123"/>
      <c r="T67" s="123"/>
      <c r="U67" s="124"/>
      <c r="V67" s="121"/>
      <c r="W67" s="121"/>
      <c r="X67" s="121"/>
      <c r="Y67" s="121"/>
      <c r="Z67" s="121"/>
      <c r="AA67" s="121"/>
      <c r="AB67" s="121"/>
    </row>
    <row r="68" spans="1:31" s="114" customFormat="1" ht="13.5" thickBot="1" x14ac:dyDescent="0.25">
      <c r="A68" s="112"/>
      <c r="B68" s="113"/>
      <c r="C68" s="113"/>
      <c r="D68" s="113"/>
      <c r="N68" s="4"/>
      <c r="O68" s="4"/>
      <c r="P68" s="4"/>
      <c r="Q68" s="12"/>
      <c r="R68" s="12"/>
      <c r="S68" s="10"/>
      <c r="T68" s="10"/>
      <c r="U68" s="11"/>
      <c r="V68" s="4"/>
      <c r="W68" s="4"/>
      <c r="X68" s="4"/>
      <c r="Y68" s="4"/>
      <c r="Z68" s="4"/>
      <c r="AA68" s="4"/>
      <c r="AB68" s="4"/>
    </row>
    <row r="69" spans="1:31" s="1" customFormat="1" ht="13.5" customHeight="1" x14ac:dyDescent="0.2">
      <c r="A69" s="355" t="s">
        <v>78</v>
      </c>
      <c r="B69" s="356"/>
      <c r="C69" s="356"/>
      <c r="D69" s="356"/>
      <c r="E69" s="357">
        <f>SUM(H13)</f>
        <v>43860</v>
      </c>
      <c r="F69" s="357"/>
      <c r="G69" s="358" t="s">
        <v>77</v>
      </c>
      <c r="H69" s="358"/>
      <c r="I69" s="358"/>
      <c r="J69" s="358"/>
      <c r="K69" s="358"/>
      <c r="L69" s="358"/>
      <c r="M69" s="359"/>
      <c r="N69" s="4"/>
      <c r="O69" s="4"/>
      <c r="P69" s="4"/>
      <c r="Q69" s="12"/>
      <c r="R69" s="12"/>
      <c r="S69" s="10"/>
      <c r="T69" s="10"/>
      <c r="U69" s="11"/>
      <c r="V69" s="4"/>
      <c r="W69" s="4"/>
      <c r="X69" s="4"/>
      <c r="Y69" s="4"/>
      <c r="Z69" s="4"/>
      <c r="AA69" s="4"/>
      <c r="AB69" s="4"/>
    </row>
    <row r="70" spans="1:31" s="1" customFormat="1" ht="13.5" thickBot="1" x14ac:dyDescent="0.25">
      <c r="A70" s="360" t="s">
        <v>123</v>
      </c>
      <c r="B70" s="361"/>
      <c r="C70" s="361"/>
      <c r="D70" s="361"/>
      <c r="E70" s="361"/>
      <c r="F70" s="361"/>
      <c r="G70" s="361"/>
      <c r="H70" s="361"/>
      <c r="I70" s="361"/>
      <c r="J70" s="361"/>
      <c r="K70" s="361"/>
      <c r="L70" s="361"/>
      <c r="M70" s="362"/>
      <c r="N70" s="4"/>
      <c r="O70" s="4"/>
      <c r="P70" s="4"/>
      <c r="Q70" s="12"/>
      <c r="R70" s="12"/>
      <c r="S70" s="10"/>
      <c r="T70" s="10"/>
      <c r="U70" s="10"/>
      <c r="V70" s="11"/>
      <c r="W70" s="4"/>
      <c r="X70" s="4"/>
      <c r="Y70" s="4"/>
      <c r="Z70" s="4"/>
      <c r="AA70" s="4"/>
      <c r="AB70" s="4"/>
      <c r="AC70" s="4"/>
      <c r="AD70" s="4"/>
      <c r="AE70" s="4"/>
    </row>
    <row r="71" spans="1:31" s="1" customFormat="1" ht="18.75" customHeight="1" x14ac:dyDescent="0.2">
      <c r="A71" s="8"/>
      <c r="B71" s="3"/>
      <c r="C71" s="3"/>
      <c r="D71" s="3"/>
      <c r="N71" s="4"/>
      <c r="O71" s="4"/>
      <c r="P71" s="4"/>
      <c r="Q71" s="12"/>
      <c r="R71" s="12"/>
      <c r="S71" s="10"/>
      <c r="T71" s="10"/>
      <c r="U71" s="11"/>
      <c r="V71" s="4"/>
      <c r="W71" s="4"/>
      <c r="X71" s="4"/>
      <c r="Y71" s="4"/>
      <c r="Z71" s="4"/>
      <c r="AA71" s="4"/>
      <c r="AB71" s="4"/>
    </row>
    <row r="72" spans="1:31" s="1" customFormat="1" x14ac:dyDescent="0.2">
      <c r="A72" s="348" t="str">
        <f>(E6)</f>
        <v>Name/Vorname</v>
      </c>
      <c r="B72" s="348"/>
      <c r="C72" s="348"/>
      <c r="D72" s="348"/>
      <c r="E72" s="348"/>
      <c r="F72" s="348"/>
      <c r="H72" s="3"/>
      <c r="I72" s="3"/>
      <c r="J72" s="3"/>
      <c r="K72" s="3"/>
      <c r="L72" s="3"/>
      <c r="M72" s="3"/>
      <c r="N72" s="4"/>
      <c r="O72" s="4"/>
      <c r="P72" s="4"/>
      <c r="Q72" s="12"/>
      <c r="R72" s="12"/>
      <c r="S72" s="10"/>
      <c r="T72" s="10"/>
      <c r="U72" s="11"/>
      <c r="V72" s="4"/>
      <c r="W72" s="4"/>
      <c r="X72" s="4"/>
      <c r="Y72" s="4"/>
      <c r="Z72" s="4"/>
      <c r="AA72" s="4"/>
      <c r="AB72" s="4"/>
    </row>
    <row r="73" spans="1:31" s="1" customFormat="1" ht="15" customHeight="1" x14ac:dyDescent="0.2">
      <c r="A73" s="312"/>
      <c r="B73" s="313"/>
      <c r="C73" s="313"/>
      <c r="D73" s="313"/>
      <c r="E73" s="314"/>
      <c r="F73" s="314"/>
      <c r="N73" s="4"/>
      <c r="O73" s="4"/>
      <c r="P73" s="4"/>
      <c r="Q73" s="12"/>
      <c r="R73" s="12"/>
      <c r="S73" s="10"/>
      <c r="T73" s="10"/>
      <c r="U73" s="11"/>
      <c r="V73" s="4"/>
      <c r="W73" s="4"/>
      <c r="X73" s="4"/>
      <c r="Y73" s="4"/>
      <c r="Z73" s="4"/>
      <c r="AA73" s="4"/>
      <c r="AB73" s="4"/>
    </row>
    <row r="74" spans="1:31" s="3" customFormat="1" x14ac:dyDescent="0.2">
      <c r="A74" s="349" t="str">
        <f>(E9)</f>
        <v>Name/Vorname</v>
      </c>
      <c r="B74" s="349"/>
      <c r="C74" s="349"/>
      <c r="D74" s="349"/>
      <c r="E74" s="349"/>
      <c r="F74" s="349"/>
      <c r="G74" s="350" t="str">
        <f>(M6)</f>
        <v>Ort</v>
      </c>
      <c r="H74" s="350"/>
      <c r="I74" s="350"/>
      <c r="J74" s="233" t="s">
        <v>108</v>
      </c>
      <c r="K74" s="351">
        <f ca="1">TODAY()</f>
        <v>43923</v>
      </c>
      <c r="L74" s="351"/>
      <c r="M74" s="351"/>
      <c r="N74" s="125"/>
      <c r="O74" s="125"/>
      <c r="P74" s="125"/>
      <c r="Q74" s="126"/>
      <c r="R74" s="126"/>
      <c r="S74" s="127"/>
      <c r="T74" s="127"/>
      <c r="U74" s="128"/>
      <c r="V74" s="125"/>
      <c r="W74" s="125"/>
      <c r="X74" s="125"/>
      <c r="Y74" s="125"/>
      <c r="Z74" s="125"/>
      <c r="AA74" s="125"/>
      <c r="AB74" s="125"/>
    </row>
    <row r="75" spans="1:31" s="1" customFormat="1" x14ac:dyDescent="0.2">
      <c r="A75" s="8"/>
      <c r="B75" s="3"/>
      <c r="C75" s="3"/>
      <c r="D75" s="3"/>
      <c r="N75" s="4"/>
      <c r="O75" s="4"/>
      <c r="P75" s="4"/>
      <c r="Q75" s="12"/>
      <c r="R75" s="12"/>
      <c r="S75" s="10"/>
      <c r="T75" s="10"/>
      <c r="U75" s="11"/>
      <c r="V75" s="4"/>
      <c r="W75" s="4"/>
      <c r="X75" s="4"/>
      <c r="Y75" s="4"/>
      <c r="Z75" s="4"/>
      <c r="AA75" s="4"/>
      <c r="AB75" s="4"/>
    </row>
    <row r="76" spans="1:31" s="1" customFormat="1" x14ac:dyDescent="0.2">
      <c r="A76" s="8"/>
      <c r="B76" s="3"/>
      <c r="C76" s="3"/>
      <c r="D76" s="3"/>
      <c r="N76" s="4"/>
      <c r="O76" s="4"/>
      <c r="P76" s="4"/>
      <c r="Q76" s="12"/>
      <c r="R76" s="12"/>
      <c r="S76" s="10"/>
      <c r="T76" s="10"/>
      <c r="U76" s="11"/>
      <c r="V76" s="4"/>
      <c r="W76" s="4"/>
      <c r="X76" s="4"/>
      <c r="Y76" s="4"/>
      <c r="Z76" s="4"/>
      <c r="AA76" s="4"/>
      <c r="AB76" s="4"/>
    </row>
    <row r="77" spans="1:31" s="1" customFormat="1" x14ac:dyDescent="0.2">
      <c r="A77" s="8"/>
      <c r="B77" s="3"/>
      <c r="C77" s="3"/>
      <c r="D77" s="3"/>
      <c r="N77" s="4"/>
      <c r="O77" s="4"/>
      <c r="P77" s="4"/>
      <c r="Q77" s="12"/>
      <c r="R77" s="12"/>
      <c r="S77" s="10"/>
      <c r="T77" s="10"/>
      <c r="U77" s="11"/>
      <c r="V77" s="4"/>
      <c r="W77" s="4"/>
      <c r="X77" s="4"/>
      <c r="Y77" s="4"/>
      <c r="Z77" s="4"/>
      <c r="AA77" s="4"/>
      <c r="AB77" s="4"/>
    </row>
    <row r="78" spans="1:31" s="1" customFormat="1" x14ac:dyDescent="0.2">
      <c r="A78" s="8"/>
      <c r="B78" s="3"/>
      <c r="C78" s="3"/>
      <c r="D78" s="3"/>
      <c r="N78" s="4"/>
      <c r="O78" s="4"/>
      <c r="P78" s="4"/>
      <c r="Q78" s="12"/>
      <c r="R78" s="12"/>
      <c r="S78" s="10"/>
      <c r="T78" s="10"/>
      <c r="U78" s="11"/>
      <c r="V78" s="4"/>
      <c r="W78" s="4"/>
      <c r="X78" s="4"/>
      <c r="Y78" s="4"/>
      <c r="Z78" s="4"/>
      <c r="AA78" s="4"/>
      <c r="AB78" s="4"/>
    </row>
    <row r="79" spans="1:31" s="1" customFormat="1" x14ac:dyDescent="0.2">
      <c r="A79" s="8"/>
      <c r="B79" s="3"/>
      <c r="C79" s="3"/>
      <c r="D79" s="3"/>
      <c r="N79" s="4"/>
      <c r="O79" s="4"/>
      <c r="P79" s="4"/>
      <c r="Q79" s="12"/>
      <c r="R79" s="12"/>
      <c r="S79" s="10"/>
      <c r="T79" s="10"/>
      <c r="U79" s="11"/>
      <c r="V79" s="4"/>
      <c r="W79" s="4"/>
      <c r="X79" s="4"/>
      <c r="Y79" s="4"/>
      <c r="Z79" s="4"/>
      <c r="AA79" s="4"/>
      <c r="AB79" s="4"/>
    </row>
    <row r="80" spans="1:31" s="1" customFormat="1" x14ac:dyDescent="0.2">
      <c r="A80" s="8"/>
      <c r="B80" s="3"/>
      <c r="C80" s="3"/>
      <c r="D80" s="3"/>
      <c r="N80" s="4"/>
      <c r="O80" s="4"/>
      <c r="P80" s="4"/>
      <c r="Q80" s="12"/>
      <c r="R80" s="12"/>
      <c r="S80" s="10"/>
      <c r="T80" s="10"/>
      <c r="U80" s="11"/>
      <c r="V80" s="4"/>
      <c r="W80" s="4"/>
      <c r="X80" s="4"/>
      <c r="Y80" s="4"/>
      <c r="Z80" s="4"/>
      <c r="AA80" s="4"/>
      <c r="AB80" s="4"/>
    </row>
    <row r="81" spans="1:28" s="1" customFormat="1" x14ac:dyDescent="0.2">
      <c r="A81" s="8"/>
      <c r="B81" s="3"/>
      <c r="C81" s="3"/>
      <c r="D81" s="3"/>
      <c r="N81" s="4"/>
      <c r="O81" s="4"/>
      <c r="P81" s="4"/>
      <c r="Q81" s="12"/>
      <c r="R81" s="12"/>
      <c r="S81" s="10"/>
      <c r="T81" s="10"/>
      <c r="U81" s="11"/>
      <c r="V81" s="4"/>
      <c r="W81" s="4"/>
      <c r="X81" s="4"/>
      <c r="Y81" s="4"/>
      <c r="Z81" s="4"/>
      <c r="AA81" s="4"/>
      <c r="AB81" s="4"/>
    </row>
    <row r="82" spans="1:28" s="1" customFormat="1" x14ac:dyDescent="0.2">
      <c r="A82" s="8"/>
      <c r="B82" s="3"/>
      <c r="C82" s="3"/>
      <c r="D82" s="3"/>
      <c r="N82" s="4"/>
      <c r="O82" s="4"/>
      <c r="P82" s="4"/>
      <c r="Q82" s="12"/>
      <c r="R82" s="12"/>
      <c r="S82" s="10"/>
      <c r="T82" s="10"/>
      <c r="U82" s="11"/>
      <c r="V82" s="4"/>
      <c r="W82" s="4"/>
      <c r="X82" s="4"/>
      <c r="Y82" s="4"/>
      <c r="Z82" s="4"/>
      <c r="AA82" s="4"/>
      <c r="AB82" s="4"/>
    </row>
    <row r="83" spans="1:28" s="1" customFormat="1" x14ac:dyDescent="0.2">
      <c r="A83" s="8"/>
      <c r="B83" s="3"/>
      <c r="C83" s="3"/>
      <c r="D83" s="3"/>
      <c r="N83" s="4"/>
      <c r="O83" s="4"/>
      <c r="P83" s="4"/>
      <c r="Q83" s="12"/>
      <c r="R83" s="12"/>
      <c r="S83" s="10"/>
      <c r="T83" s="10"/>
      <c r="U83" s="11"/>
      <c r="V83" s="4"/>
      <c r="W83" s="4"/>
      <c r="X83" s="4"/>
      <c r="Y83" s="4"/>
      <c r="Z83" s="4"/>
      <c r="AA83" s="4"/>
      <c r="AB83" s="4"/>
    </row>
    <row r="84" spans="1:28" s="1" customFormat="1" x14ac:dyDescent="0.2">
      <c r="A84" s="8"/>
      <c r="B84" s="3"/>
      <c r="C84" s="3"/>
      <c r="D84" s="3"/>
      <c r="N84" s="4"/>
      <c r="O84" s="4"/>
      <c r="P84" s="4"/>
      <c r="Q84" s="12"/>
      <c r="R84" s="12"/>
      <c r="S84" s="10"/>
      <c r="T84" s="10"/>
      <c r="U84" s="11"/>
      <c r="V84" s="4"/>
      <c r="W84" s="4"/>
      <c r="X84" s="4"/>
      <c r="Y84" s="4"/>
      <c r="Z84" s="4"/>
      <c r="AA84" s="4"/>
      <c r="AB84" s="4"/>
    </row>
    <row r="85" spans="1:28" s="1" customFormat="1" x14ac:dyDescent="0.2">
      <c r="A85" s="8"/>
      <c r="B85" s="3"/>
      <c r="C85" s="3"/>
      <c r="D85" s="3"/>
      <c r="N85" s="4"/>
      <c r="O85" s="4"/>
      <c r="P85" s="4"/>
      <c r="Q85" s="12"/>
      <c r="R85" s="12"/>
      <c r="S85" s="10"/>
      <c r="T85" s="10"/>
      <c r="U85" s="11"/>
      <c r="V85" s="4"/>
      <c r="W85" s="4"/>
      <c r="X85" s="4"/>
      <c r="Y85" s="4"/>
      <c r="Z85" s="4"/>
      <c r="AA85" s="4"/>
      <c r="AB85" s="4"/>
    </row>
    <row r="86" spans="1:28" s="1" customFormat="1" x14ac:dyDescent="0.2">
      <c r="A86" s="8"/>
      <c r="B86" s="3"/>
      <c r="C86" s="3"/>
      <c r="D86" s="3"/>
      <c r="N86" s="4"/>
      <c r="O86" s="4"/>
      <c r="P86" s="4"/>
      <c r="Q86" s="12"/>
      <c r="R86" s="12"/>
      <c r="S86" s="10"/>
      <c r="T86" s="10"/>
      <c r="U86" s="11"/>
      <c r="V86" s="4"/>
      <c r="W86" s="4"/>
      <c r="X86" s="4"/>
      <c r="Y86" s="4"/>
      <c r="Z86" s="4"/>
      <c r="AA86" s="4"/>
      <c r="AB86" s="4"/>
    </row>
    <row r="87" spans="1:28" s="1" customFormat="1" x14ac:dyDescent="0.2">
      <c r="A87" s="8"/>
      <c r="B87" s="3"/>
      <c r="C87" s="3"/>
      <c r="D87" s="3"/>
      <c r="N87" s="4"/>
      <c r="O87" s="4"/>
      <c r="P87" s="4"/>
      <c r="Q87" s="12"/>
      <c r="R87" s="12"/>
      <c r="S87" s="10"/>
      <c r="T87" s="10"/>
      <c r="U87" s="11"/>
      <c r="V87" s="4"/>
      <c r="W87" s="4"/>
      <c r="X87" s="4"/>
      <c r="Y87" s="4"/>
      <c r="Z87" s="4"/>
      <c r="AA87" s="4"/>
      <c r="AB87" s="4"/>
    </row>
    <row r="88" spans="1:28" s="1" customFormat="1" x14ac:dyDescent="0.2">
      <c r="A88" s="8"/>
      <c r="B88" s="3"/>
      <c r="C88" s="3"/>
      <c r="D88" s="3"/>
      <c r="N88" s="4"/>
      <c r="O88" s="4"/>
      <c r="P88" s="4"/>
      <c r="Q88" s="12"/>
      <c r="R88" s="12"/>
      <c r="S88" s="10"/>
      <c r="T88" s="10"/>
      <c r="U88" s="11"/>
      <c r="V88" s="4"/>
      <c r="W88" s="4"/>
      <c r="X88" s="4"/>
      <c r="Y88" s="4"/>
      <c r="Z88" s="4"/>
      <c r="AA88" s="4"/>
      <c r="AB88" s="4"/>
    </row>
    <row r="89" spans="1:28" s="1" customFormat="1" x14ac:dyDescent="0.2">
      <c r="A89" s="8"/>
      <c r="N89" s="4"/>
      <c r="O89" s="4"/>
      <c r="P89" s="4"/>
      <c r="Q89" s="12"/>
      <c r="R89" s="12"/>
      <c r="S89" s="10"/>
      <c r="T89" s="10"/>
      <c r="U89" s="11"/>
      <c r="V89" s="4"/>
      <c r="W89" s="4"/>
      <c r="X89" s="4"/>
      <c r="Y89" s="4"/>
      <c r="Z89" s="4"/>
      <c r="AA89" s="4"/>
      <c r="AB89" s="4"/>
    </row>
    <row r="90" spans="1:28" s="1" customFormat="1" x14ac:dyDescent="0.2">
      <c r="A90" s="8"/>
      <c r="N90" s="4"/>
      <c r="O90" s="4"/>
      <c r="P90" s="4"/>
      <c r="Q90" s="12"/>
      <c r="R90" s="12"/>
      <c r="S90" s="10"/>
      <c r="T90" s="10"/>
      <c r="U90" s="11"/>
      <c r="V90" s="4"/>
      <c r="W90" s="4"/>
      <c r="X90" s="4"/>
      <c r="Y90" s="4"/>
      <c r="Z90" s="4"/>
      <c r="AA90" s="4"/>
      <c r="AB90" s="4"/>
    </row>
    <row r="91" spans="1:28" s="1" customFormat="1" x14ac:dyDescent="0.2">
      <c r="A91" s="8"/>
      <c r="N91" s="4"/>
      <c r="O91" s="4"/>
      <c r="P91" s="4"/>
      <c r="Q91" s="12"/>
      <c r="R91" s="12"/>
      <c r="S91" s="10"/>
      <c r="T91" s="10"/>
      <c r="U91" s="11"/>
      <c r="V91" s="4"/>
      <c r="W91" s="4"/>
      <c r="X91" s="4"/>
      <c r="Y91" s="4"/>
      <c r="Z91" s="4"/>
      <c r="AA91" s="4"/>
      <c r="AB91" s="4"/>
    </row>
    <row r="92" spans="1:28" s="1" customFormat="1" x14ac:dyDescent="0.2">
      <c r="A92" s="8"/>
      <c r="N92" s="4"/>
      <c r="O92" s="4"/>
      <c r="P92" s="4"/>
      <c r="Q92" s="12"/>
      <c r="R92" s="12"/>
      <c r="S92" s="10"/>
      <c r="T92" s="10"/>
      <c r="U92" s="11"/>
      <c r="V92" s="4"/>
      <c r="W92" s="4"/>
      <c r="X92" s="4"/>
      <c r="Y92" s="4"/>
      <c r="Z92" s="4"/>
      <c r="AA92" s="4"/>
      <c r="AB92" s="4"/>
    </row>
    <row r="93" spans="1:28" s="1" customFormat="1" x14ac:dyDescent="0.2">
      <c r="A93" s="8"/>
      <c r="N93" s="4"/>
      <c r="O93" s="4"/>
      <c r="P93" s="4"/>
      <c r="Q93" s="12"/>
      <c r="R93" s="12"/>
      <c r="S93" s="10"/>
      <c r="T93" s="10"/>
      <c r="U93" s="11"/>
      <c r="V93" s="4"/>
      <c r="W93" s="4"/>
      <c r="X93" s="4"/>
      <c r="Y93" s="4"/>
      <c r="Z93" s="4"/>
      <c r="AA93" s="4"/>
      <c r="AB93" s="4"/>
    </row>
    <row r="94" spans="1:28" s="1" customFormat="1" x14ac:dyDescent="0.2">
      <c r="A94" s="8"/>
      <c r="N94" s="4"/>
      <c r="O94" s="4"/>
      <c r="P94" s="4"/>
      <c r="Q94" s="12"/>
      <c r="R94" s="12"/>
      <c r="S94" s="10"/>
      <c r="T94" s="10"/>
      <c r="U94" s="11"/>
      <c r="V94" s="4"/>
      <c r="W94" s="4"/>
      <c r="X94" s="4"/>
      <c r="Y94" s="4"/>
      <c r="Z94" s="4"/>
      <c r="AA94" s="4"/>
      <c r="AB94" s="4"/>
    </row>
    <row r="95" spans="1:28" s="1" customFormat="1" x14ac:dyDescent="0.2">
      <c r="A95" s="8"/>
      <c r="N95" s="4"/>
      <c r="O95" s="4"/>
      <c r="P95" s="4"/>
      <c r="Q95" s="12"/>
      <c r="R95" s="12"/>
      <c r="S95" s="10"/>
      <c r="T95" s="10"/>
      <c r="U95" s="11"/>
      <c r="V95" s="4"/>
      <c r="W95" s="4"/>
      <c r="X95" s="4"/>
      <c r="Y95" s="4"/>
      <c r="Z95" s="4"/>
      <c r="AA95" s="4"/>
      <c r="AB95" s="4"/>
    </row>
    <row r="96" spans="1:28" s="1" customFormat="1" x14ac:dyDescent="0.2">
      <c r="A96" s="8"/>
      <c r="N96" s="4"/>
      <c r="O96" s="4"/>
      <c r="P96" s="4"/>
      <c r="Q96" s="12"/>
      <c r="R96" s="12"/>
      <c r="S96" s="10"/>
      <c r="T96" s="10"/>
      <c r="U96" s="11"/>
      <c r="V96" s="4"/>
      <c r="W96" s="4"/>
      <c r="X96" s="4"/>
      <c r="Y96" s="4"/>
      <c r="Z96" s="4"/>
      <c r="AA96" s="4"/>
      <c r="AB96" s="4"/>
    </row>
    <row r="97" spans="1:28" s="1" customFormat="1" x14ac:dyDescent="0.2">
      <c r="A97" s="8"/>
      <c r="N97" s="4"/>
      <c r="O97" s="4"/>
      <c r="P97" s="4"/>
      <c r="Q97" s="12"/>
      <c r="R97" s="12"/>
      <c r="S97" s="10"/>
      <c r="T97" s="10"/>
      <c r="U97" s="11"/>
      <c r="V97" s="4"/>
      <c r="W97" s="4"/>
      <c r="X97" s="4"/>
      <c r="Y97" s="4"/>
      <c r="Z97" s="4"/>
      <c r="AA97" s="4"/>
      <c r="AB97" s="4"/>
    </row>
    <row r="98" spans="1:28" s="1" customFormat="1" x14ac:dyDescent="0.2">
      <c r="A98" s="8"/>
      <c r="N98" s="4"/>
      <c r="O98" s="4"/>
      <c r="P98" s="4"/>
      <c r="Q98" s="12"/>
      <c r="R98" s="12"/>
      <c r="S98" s="10"/>
      <c r="T98" s="10"/>
      <c r="U98" s="11"/>
      <c r="V98" s="4"/>
      <c r="W98" s="4"/>
      <c r="X98" s="4"/>
      <c r="Y98" s="4"/>
      <c r="Z98" s="4"/>
      <c r="AA98" s="4"/>
      <c r="AB98" s="4"/>
    </row>
    <row r="99" spans="1:28" s="1" customFormat="1" x14ac:dyDescent="0.2">
      <c r="A99" s="8"/>
      <c r="N99" s="4"/>
      <c r="O99" s="4"/>
      <c r="P99" s="4"/>
      <c r="Q99" s="12"/>
      <c r="R99" s="12"/>
      <c r="S99" s="10"/>
      <c r="T99" s="10"/>
      <c r="U99" s="11"/>
      <c r="V99" s="4"/>
      <c r="W99" s="4"/>
      <c r="X99" s="4"/>
      <c r="Y99" s="4"/>
      <c r="Z99" s="4"/>
      <c r="AA99" s="4"/>
      <c r="AB99" s="4"/>
    </row>
    <row r="100" spans="1:28" s="1" customFormat="1" x14ac:dyDescent="0.2">
      <c r="A100" s="8"/>
      <c r="N100" s="4"/>
      <c r="O100" s="4"/>
      <c r="P100" s="4"/>
      <c r="Q100" s="12"/>
      <c r="R100" s="12"/>
      <c r="S100" s="10"/>
      <c r="T100" s="10"/>
      <c r="U100" s="11"/>
      <c r="V100" s="4"/>
      <c r="W100" s="4"/>
      <c r="X100" s="4"/>
      <c r="Y100" s="4"/>
      <c r="Z100" s="4"/>
      <c r="AA100" s="4"/>
      <c r="AB100" s="4"/>
    </row>
    <row r="101" spans="1:28" s="1" customFormat="1" x14ac:dyDescent="0.2">
      <c r="A101" s="8"/>
      <c r="N101" s="4"/>
      <c r="O101" s="4"/>
      <c r="P101" s="4"/>
      <c r="Q101" s="12"/>
      <c r="R101" s="12"/>
      <c r="S101" s="10"/>
      <c r="T101" s="10"/>
      <c r="U101" s="11"/>
      <c r="V101" s="4"/>
      <c r="W101" s="4"/>
      <c r="X101" s="4"/>
      <c r="Y101" s="4"/>
      <c r="Z101" s="4"/>
      <c r="AA101" s="4"/>
      <c r="AB101" s="4"/>
    </row>
    <row r="102" spans="1:28" s="1" customFormat="1" x14ac:dyDescent="0.2">
      <c r="A102" s="8"/>
      <c r="N102" s="4"/>
      <c r="O102" s="4"/>
      <c r="P102" s="4"/>
      <c r="Q102" s="12"/>
      <c r="R102" s="12"/>
      <c r="S102" s="10"/>
      <c r="T102" s="10"/>
      <c r="U102" s="11"/>
      <c r="V102" s="4"/>
      <c r="W102" s="4"/>
      <c r="X102" s="4"/>
      <c r="Y102" s="4"/>
      <c r="Z102" s="4"/>
      <c r="AA102" s="4"/>
      <c r="AB102" s="4"/>
    </row>
    <row r="103" spans="1:28" s="1" customFormat="1" x14ac:dyDescent="0.2">
      <c r="A103" s="8"/>
      <c r="N103" s="4"/>
      <c r="O103" s="4"/>
      <c r="P103" s="4"/>
      <c r="Q103" s="12"/>
      <c r="R103" s="12"/>
      <c r="S103" s="10"/>
      <c r="T103" s="10"/>
      <c r="U103" s="11"/>
      <c r="V103" s="4"/>
      <c r="W103" s="4"/>
      <c r="X103" s="4"/>
      <c r="Y103" s="4"/>
      <c r="Z103" s="4"/>
      <c r="AA103" s="4"/>
      <c r="AB103" s="4"/>
    </row>
    <row r="104" spans="1:28" s="1" customFormat="1" x14ac:dyDescent="0.2">
      <c r="A104" s="8"/>
      <c r="N104" s="4"/>
      <c r="O104" s="4"/>
      <c r="P104" s="4"/>
      <c r="Q104" s="12"/>
      <c r="R104" s="12"/>
      <c r="S104" s="10"/>
      <c r="T104" s="10"/>
      <c r="U104" s="11"/>
      <c r="V104" s="4"/>
      <c r="W104" s="4"/>
      <c r="X104" s="4"/>
      <c r="Y104" s="4"/>
      <c r="Z104" s="4"/>
      <c r="AA104" s="4"/>
      <c r="AB104" s="4"/>
    </row>
    <row r="105" spans="1:28" s="1" customFormat="1" x14ac:dyDescent="0.2">
      <c r="A105" s="8"/>
      <c r="N105" s="4"/>
      <c r="O105" s="4"/>
      <c r="P105" s="4"/>
      <c r="Q105" s="12"/>
      <c r="R105" s="12"/>
      <c r="S105" s="10"/>
      <c r="T105" s="10"/>
      <c r="U105" s="11"/>
      <c r="V105" s="4"/>
      <c r="W105" s="4"/>
      <c r="X105" s="4"/>
      <c r="Y105" s="4"/>
      <c r="Z105" s="4"/>
      <c r="AA105" s="4"/>
      <c r="AB105" s="4"/>
    </row>
    <row r="106" spans="1:28" s="1" customFormat="1" x14ac:dyDescent="0.2">
      <c r="A106" s="8"/>
      <c r="N106" s="4"/>
      <c r="O106" s="4"/>
      <c r="P106" s="4"/>
      <c r="Q106" s="12"/>
      <c r="R106" s="12"/>
      <c r="S106" s="10"/>
      <c r="T106" s="10"/>
      <c r="U106" s="11"/>
      <c r="V106" s="4"/>
      <c r="W106" s="4"/>
      <c r="X106" s="4"/>
      <c r="Y106" s="4"/>
      <c r="Z106" s="4"/>
      <c r="AA106" s="4"/>
      <c r="AB106" s="4"/>
    </row>
    <row r="107" spans="1:28" s="1" customFormat="1" x14ac:dyDescent="0.2">
      <c r="A107" s="8"/>
      <c r="N107" s="4"/>
      <c r="O107" s="4"/>
      <c r="P107" s="4"/>
      <c r="Q107" s="12"/>
      <c r="R107" s="12"/>
      <c r="S107" s="10"/>
      <c r="T107" s="10"/>
      <c r="U107" s="11"/>
      <c r="V107" s="4"/>
      <c r="W107" s="4"/>
      <c r="X107" s="4"/>
      <c r="Y107" s="4"/>
      <c r="Z107" s="4"/>
      <c r="AA107" s="4"/>
      <c r="AB107" s="4"/>
    </row>
    <row r="108" spans="1:28" s="1" customFormat="1" x14ac:dyDescent="0.2">
      <c r="A108" s="8"/>
      <c r="N108" s="4"/>
      <c r="O108" s="4"/>
      <c r="P108" s="4"/>
      <c r="Q108" s="12"/>
      <c r="R108" s="12"/>
      <c r="S108" s="10"/>
      <c r="T108" s="10"/>
      <c r="U108" s="11"/>
      <c r="V108" s="4"/>
      <c r="W108" s="4"/>
      <c r="X108" s="4"/>
      <c r="Y108" s="4"/>
      <c r="Z108" s="4"/>
      <c r="AA108" s="4"/>
      <c r="AB108" s="4"/>
    </row>
    <row r="109" spans="1:28" s="1" customFormat="1" x14ac:dyDescent="0.2">
      <c r="A109" s="8"/>
      <c r="N109" s="4"/>
      <c r="O109" s="4"/>
      <c r="P109" s="4"/>
      <c r="Q109" s="12"/>
      <c r="R109" s="12"/>
      <c r="S109" s="10"/>
      <c r="T109" s="10"/>
      <c r="U109" s="11"/>
      <c r="V109" s="4"/>
      <c r="W109" s="4"/>
      <c r="X109" s="4"/>
      <c r="Y109" s="4"/>
      <c r="Z109" s="4"/>
      <c r="AA109" s="4"/>
      <c r="AB109" s="4"/>
    </row>
    <row r="110" spans="1:28" s="1" customFormat="1" x14ac:dyDescent="0.2">
      <c r="A110" s="8"/>
      <c r="N110" s="4"/>
      <c r="O110" s="4"/>
      <c r="P110" s="4"/>
      <c r="Q110" s="12"/>
      <c r="R110" s="12"/>
      <c r="S110" s="10"/>
      <c r="T110" s="10"/>
      <c r="U110" s="11"/>
      <c r="V110" s="4"/>
      <c r="W110" s="4"/>
      <c r="X110" s="4"/>
      <c r="Y110" s="4"/>
      <c r="Z110" s="4"/>
      <c r="AA110" s="4"/>
      <c r="AB110" s="4"/>
    </row>
    <row r="111" spans="1:28" s="1" customFormat="1" x14ac:dyDescent="0.2">
      <c r="A111" s="8"/>
      <c r="N111" s="4"/>
      <c r="O111" s="4"/>
      <c r="P111" s="4"/>
      <c r="Q111" s="12"/>
      <c r="R111" s="12"/>
      <c r="S111" s="10"/>
      <c r="T111" s="10"/>
      <c r="U111" s="11"/>
      <c r="V111" s="4"/>
      <c r="W111" s="4"/>
      <c r="X111" s="4"/>
      <c r="Y111" s="4"/>
      <c r="Z111" s="4"/>
      <c r="AA111" s="4"/>
      <c r="AB111" s="4"/>
    </row>
    <row r="112" spans="1:28" s="1" customFormat="1" x14ac:dyDescent="0.2">
      <c r="A112" s="8"/>
      <c r="N112" s="4"/>
      <c r="O112" s="4"/>
      <c r="P112" s="4"/>
      <c r="Q112" s="12"/>
      <c r="R112" s="12"/>
      <c r="S112" s="10"/>
      <c r="T112" s="10"/>
      <c r="U112" s="11"/>
      <c r="V112" s="4"/>
      <c r="W112" s="4"/>
      <c r="X112" s="4"/>
      <c r="Y112" s="4"/>
      <c r="Z112" s="4"/>
      <c r="AA112" s="4"/>
      <c r="AB112" s="4"/>
    </row>
    <row r="113" spans="1:28" s="1" customFormat="1" x14ac:dyDescent="0.2">
      <c r="A113" s="8"/>
      <c r="N113" s="4"/>
      <c r="O113" s="4"/>
      <c r="P113" s="4"/>
      <c r="Q113" s="12"/>
      <c r="R113" s="12"/>
      <c r="S113" s="10"/>
      <c r="T113" s="10"/>
      <c r="U113" s="11"/>
      <c r="V113" s="4"/>
      <c r="W113" s="4"/>
      <c r="X113" s="4"/>
      <c r="Y113" s="4"/>
      <c r="Z113" s="4"/>
      <c r="AA113" s="4"/>
      <c r="AB113" s="4"/>
    </row>
    <row r="114" spans="1:28" s="1" customFormat="1" x14ac:dyDescent="0.2">
      <c r="A114" s="8"/>
      <c r="N114" s="4"/>
      <c r="O114" s="4"/>
      <c r="P114" s="4"/>
      <c r="Q114" s="12"/>
      <c r="R114" s="12"/>
      <c r="S114" s="10"/>
      <c r="T114" s="10"/>
      <c r="U114" s="11"/>
      <c r="V114" s="4"/>
      <c r="W114" s="4"/>
      <c r="X114" s="4"/>
      <c r="Y114" s="4"/>
      <c r="Z114" s="4"/>
      <c r="AA114" s="4"/>
      <c r="AB114" s="4"/>
    </row>
    <row r="115" spans="1:28" s="1" customFormat="1" x14ac:dyDescent="0.2">
      <c r="A115" s="8"/>
      <c r="N115" s="4"/>
      <c r="O115" s="4"/>
      <c r="P115" s="4"/>
      <c r="Q115" s="12"/>
      <c r="R115" s="12"/>
      <c r="S115" s="10"/>
      <c r="T115" s="10"/>
      <c r="U115" s="11"/>
      <c r="V115" s="4"/>
      <c r="W115" s="4"/>
      <c r="X115" s="4"/>
      <c r="Y115" s="4"/>
      <c r="Z115" s="4"/>
      <c r="AA115" s="4"/>
      <c r="AB115" s="4"/>
    </row>
    <row r="116" spans="1:28" s="1" customFormat="1" x14ac:dyDescent="0.2">
      <c r="A116" s="8"/>
      <c r="N116" s="4"/>
      <c r="O116" s="4"/>
      <c r="P116" s="4"/>
      <c r="Q116" s="12"/>
      <c r="R116" s="12"/>
      <c r="S116" s="10"/>
      <c r="T116" s="10"/>
      <c r="U116" s="11"/>
      <c r="V116" s="4"/>
      <c r="W116" s="4"/>
      <c r="X116" s="4"/>
      <c r="Y116" s="4"/>
      <c r="Z116" s="4"/>
      <c r="AA116" s="4"/>
      <c r="AB116" s="4"/>
    </row>
    <row r="11465" spans="2:29" s="7" customFormat="1" ht="10.5" customHeight="1" x14ac:dyDescent="0.2">
      <c r="B11465" s="2"/>
      <c r="C11465" s="2"/>
      <c r="D11465" s="2"/>
      <c r="E11465" s="2"/>
      <c r="F11465" s="2"/>
      <c r="G11465" s="2"/>
      <c r="H11465" s="2"/>
      <c r="I11465" s="2"/>
      <c r="J11465" s="2"/>
      <c r="K11465" s="2"/>
      <c r="L11465" s="2"/>
      <c r="M11465" s="2"/>
      <c r="N11465" s="4"/>
      <c r="O11465" s="4"/>
      <c r="P11465" s="4"/>
      <c r="Q11465" s="12"/>
      <c r="R11465" s="12"/>
      <c r="S11465" s="10"/>
      <c r="T11465" s="10"/>
      <c r="U11465" s="11"/>
      <c r="V11465" s="4"/>
      <c r="W11465" s="4"/>
      <c r="X11465" s="4"/>
      <c r="Y11465" s="4"/>
      <c r="Z11465" s="4"/>
      <c r="AA11465" s="4"/>
      <c r="AB11465" s="4"/>
      <c r="AC11465" s="2"/>
    </row>
  </sheetData>
  <mergeCells count="103">
    <mergeCell ref="P9:U9"/>
    <mergeCell ref="B11:D11"/>
    <mergeCell ref="E11:J11"/>
    <mergeCell ref="A2:M2"/>
    <mergeCell ref="A3:A28"/>
    <mergeCell ref="E5:G5"/>
    <mergeCell ref="H5:K5"/>
    <mergeCell ref="B6:D6"/>
    <mergeCell ref="E6:G6"/>
    <mergeCell ref="H6:K6"/>
    <mergeCell ref="E8:G8"/>
    <mergeCell ref="H8:J8"/>
    <mergeCell ref="B9:D9"/>
    <mergeCell ref="B13:D13"/>
    <mergeCell ref="E13:F13"/>
    <mergeCell ref="H13:I13"/>
    <mergeCell ref="J13:L13"/>
    <mergeCell ref="B15:D15"/>
    <mergeCell ref="E15:F15"/>
    <mergeCell ref="G15:H15"/>
    <mergeCell ref="J15:L15"/>
    <mergeCell ref="E9:G9"/>
    <mergeCell ref="H9:J9"/>
    <mergeCell ref="K9:L9"/>
    <mergeCell ref="B21:D21"/>
    <mergeCell ref="E21:F21"/>
    <mergeCell ref="G21:H21"/>
    <mergeCell ref="P21:U21"/>
    <mergeCell ref="B23:D23"/>
    <mergeCell ref="E23:F23"/>
    <mergeCell ref="G23:H23"/>
    <mergeCell ref="P23:U23"/>
    <mergeCell ref="C17:D17"/>
    <mergeCell ref="E17:F17"/>
    <mergeCell ref="G17:I17"/>
    <mergeCell ref="P17:U17"/>
    <mergeCell ref="B19:D19"/>
    <mergeCell ref="E19:F19"/>
    <mergeCell ref="G19:H19"/>
    <mergeCell ref="P19:U19"/>
    <mergeCell ref="Q28:U31"/>
    <mergeCell ref="A29:M29"/>
    <mergeCell ref="A30:A46"/>
    <mergeCell ref="Q32:U33"/>
    <mergeCell ref="A48:M48"/>
    <mergeCell ref="C49:D49"/>
    <mergeCell ref="G49:H49"/>
    <mergeCell ref="L49:M49"/>
    <mergeCell ref="B25:D25"/>
    <mergeCell ref="E25:F25"/>
    <mergeCell ref="G25:H25"/>
    <mergeCell ref="P25:R25"/>
    <mergeCell ref="T25:U25"/>
    <mergeCell ref="E27:F27"/>
    <mergeCell ref="G27:H27"/>
    <mergeCell ref="I27:J27"/>
    <mergeCell ref="C52:D52"/>
    <mergeCell ref="G52:I52"/>
    <mergeCell ref="L52:M52"/>
    <mergeCell ref="C53:D53"/>
    <mergeCell ref="G53:I53"/>
    <mergeCell ref="L53:M53"/>
    <mergeCell ref="C50:D50"/>
    <mergeCell ref="G50:I50"/>
    <mergeCell ref="L50:M50"/>
    <mergeCell ref="C51:D51"/>
    <mergeCell ref="G51:I51"/>
    <mergeCell ref="L51:M51"/>
    <mergeCell ref="G56:I56"/>
    <mergeCell ref="L56:M56"/>
    <mergeCell ref="C57:D57"/>
    <mergeCell ref="G57:I57"/>
    <mergeCell ref="L57:M57"/>
    <mergeCell ref="C54:D54"/>
    <mergeCell ref="G54:I54"/>
    <mergeCell ref="L54:M54"/>
    <mergeCell ref="C55:D55"/>
    <mergeCell ref="G55:I55"/>
    <mergeCell ref="L55:M55"/>
    <mergeCell ref="A72:F72"/>
    <mergeCell ref="A74:F74"/>
    <mergeCell ref="G74:I74"/>
    <mergeCell ref="K74:M74"/>
    <mergeCell ref="P6:U6"/>
    <mergeCell ref="A67:B67"/>
    <mergeCell ref="D67:E67"/>
    <mergeCell ref="A69:D69"/>
    <mergeCell ref="E69:F69"/>
    <mergeCell ref="G69:M69"/>
    <mergeCell ref="A70:M70"/>
    <mergeCell ref="L60:M60"/>
    <mergeCell ref="D61:E61"/>
    <mergeCell ref="H61:J61"/>
    <mergeCell ref="A63:M63"/>
    <mergeCell ref="A65:B65"/>
    <mergeCell ref="D65:E65"/>
    <mergeCell ref="C58:D58"/>
    <mergeCell ref="G58:I58"/>
    <mergeCell ref="L58:M58"/>
    <mergeCell ref="C59:D59"/>
    <mergeCell ref="G59:I59"/>
    <mergeCell ref="L59:M59"/>
    <mergeCell ref="C56:D56"/>
  </mergeCells>
  <conditionalFormatting sqref="B31:B32">
    <cfRule type="cellIs" dxfId="6" priority="3" operator="between">
      <formula>0</formula>
      <formula>0</formula>
    </cfRule>
  </conditionalFormatting>
  <conditionalFormatting sqref="B50:B59 F50:F59 K50:K61">
    <cfRule type="cellIs" dxfId="5" priority="8" operator="between">
      <formula>0</formula>
      <formula>0</formula>
    </cfRule>
  </conditionalFormatting>
  <conditionalFormatting sqref="D34:D42 B44:B45">
    <cfRule type="cellIs" dxfId="4" priority="5" operator="between">
      <formula>0</formula>
      <formula>0</formula>
    </cfRule>
  </conditionalFormatting>
  <conditionalFormatting sqref="F32">
    <cfRule type="cellIs" dxfId="3" priority="4" operator="between">
      <formula>0</formula>
      <formula>0</formula>
    </cfRule>
  </conditionalFormatting>
  <conditionalFormatting sqref="G42:I42">
    <cfRule type="cellIs" dxfId="2" priority="2" operator="between">
      <formula>0</formula>
      <formula>0</formula>
    </cfRule>
  </conditionalFormatting>
  <conditionalFormatting sqref="L34:L42">
    <cfRule type="cellIs" dxfId="1" priority="1" operator="between">
      <formula>0</formula>
      <formula>0</formula>
    </cfRule>
  </conditionalFormatting>
  <conditionalFormatting sqref="M30:M33 H34:L39 H41:L41 M42:M46">
    <cfRule type="cellIs" dxfId="0" priority="7" operator="between">
      <formula>0</formula>
      <formula>0</formula>
    </cfRule>
  </conditionalFormatting>
  <hyperlinks>
    <hyperlink ref="O17" r:id="rId1" xr:uid="{F443A072-6DE0-4BC9-A69B-C19FF4A7C8C9}"/>
    <hyperlink ref="O19" r:id="rId2" xr:uid="{1045C89C-9435-45BF-899B-BEEF756596D8}"/>
    <hyperlink ref="O21" r:id="rId3" xr:uid="{B53A7275-4E33-40DC-9CB8-E3B6065D2009}"/>
    <hyperlink ref="O23" r:id="rId4" xr:uid="{EE1A8433-63AF-46CD-BF12-FCD8CA1215EA}"/>
    <hyperlink ref="O25" r:id="rId5" xr:uid="{3AC821CC-235F-48B5-8A5A-EF7866B01C4A}"/>
    <hyperlink ref="O6" r:id="rId6" xr:uid="{3014CF7B-6890-491D-BE67-3CD0C407FF70}"/>
    <hyperlink ref="O9" r:id="rId7" xr:uid="{88ACBBCA-5502-4E6F-A943-11E4C65249EE}"/>
    <hyperlink ref="S25" r:id="rId8" xr:uid="{7FAEA4D5-43DA-4101-8CAB-1A68F245A329}"/>
  </hyperlinks>
  <printOptions horizontalCentered="1"/>
  <pageMargins left="0.78740157480314965" right="0.39370078740157483" top="0.39370078740157483" bottom="0.39370078740157483" header="0.51181102362204722" footer="0.51181102362204722"/>
  <pageSetup paperSize="9" scale="105" orientation="portrait" r:id="rId9"/>
  <headerFooter alignWithMargins="0"/>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4" tint="0.39997558519241921"/>
    <pageSetUpPr fitToPage="1"/>
  </sheetPr>
  <dimension ref="A1:AS219"/>
  <sheetViews>
    <sheetView zoomScaleNormal="100" workbookViewId="0">
      <selection activeCell="N9" sqref="N9"/>
    </sheetView>
  </sheetViews>
  <sheetFormatPr baseColWidth="10" defaultColWidth="11.42578125" defaultRowHeight="12.75" x14ac:dyDescent="0.2"/>
  <cols>
    <col min="1" max="1" width="42.85546875" style="100" customWidth="1"/>
    <col min="2" max="2" width="14.42578125" style="100" customWidth="1"/>
    <col min="3" max="3" width="1.42578125" style="100" customWidth="1"/>
    <col min="4" max="4" width="13.28515625" style="100" bestFit="1" customWidth="1"/>
    <col min="5" max="5" width="1.42578125" style="100" customWidth="1"/>
    <col min="6" max="6" width="11.85546875" style="100" bestFit="1" customWidth="1"/>
    <col min="7" max="7" width="1.42578125" style="100" customWidth="1"/>
    <col min="8" max="8" width="13.42578125" style="100" bestFit="1" customWidth="1"/>
    <col min="9" max="9" width="10.85546875" style="100" customWidth="1"/>
    <col min="10" max="10" width="1.5703125" style="100" customWidth="1"/>
    <col min="11" max="11" width="10.42578125" style="100" bestFit="1" customWidth="1"/>
    <col min="12" max="12" width="1.42578125" style="100" customWidth="1"/>
    <col min="13" max="13" width="11.85546875" style="25" customWidth="1"/>
    <col min="14" max="14" width="1.42578125" style="25" customWidth="1"/>
    <col min="15" max="15" width="11.85546875" style="25" customWidth="1"/>
    <col min="16" max="16" width="9.28515625" style="25" bestFit="1" customWidth="1"/>
    <col min="17" max="17" width="1.42578125" style="25" customWidth="1"/>
    <col min="18" max="18" width="10.42578125" style="100" bestFit="1" customWidth="1"/>
    <col min="19" max="19" width="1.42578125" style="100" customWidth="1"/>
    <col min="20" max="20" width="11.85546875" style="25" customWidth="1"/>
    <col min="21" max="21" width="1.42578125" style="25" customWidth="1"/>
    <col min="22" max="22" width="11.85546875" style="25" customWidth="1"/>
    <col min="23" max="23" width="9.28515625" style="25" bestFit="1" customWidth="1"/>
    <col min="24" max="45" width="11.42578125" style="25"/>
    <col min="46" max="16384" width="11.42578125" style="100"/>
  </cols>
  <sheetData>
    <row r="1" spans="1:45" s="288" customFormat="1" ht="18.75" customHeight="1" thickBot="1" x14ac:dyDescent="0.3">
      <c r="A1" s="422" t="s">
        <v>146</v>
      </c>
      <c r="B1" s="423"/>
      <c r="C1" s="423"/>
      <c r="D1" s="423"/>
      <c r="E1" s="423"/>
      <c r="F1" s="423"/>
      <c r="G1" s="423"/>
      <c r="H1" s="424"/>
      <c r="M1" s="289"/>
      <c r="N1" s="289"/>
      <c r="O1" s="289"/>
      <c r="P1" s="289"/>
      <c r="Q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row>
    <row r="2" spans="1:45" s="27" customFormat="1" ht="6.75" thickBot="1" x14ac:dyDescent="0.2">
      <c r="A2" s="26"/>
      <c r="B2" s="26"/>
      <c r="C2" s="26"/>
      <c r="D2" s="26"/>
      <c r="E2" s="26"/>
      <c r="F2" s="26"/>
      <c r="G2" s="26"/>
      <c r="H2" s="26"/>
      <c r="M2" s="28"/>
      <c r="N2" s="28"/>
      <c r="O2" s="28"/>
      <c r="P2" s="28"/>
      <c r="Q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row>
    <row r="3" spans="1:45" s="24" customFormat="1" ht="15.75" x14ac:dyDescent="0.25">
      <c r="A3" s="270" t="s">
        <v>10</v>
      </c>
      <c r="D3" s="29" t="s">
        <v>47</v>
      </c>
      <c r="E3" s="29"/>
      <c r="F3" s="29"/>
      <c r="G3" s="29"/>
      <c r="H3" s="29" t="s">
        <v>48</v>
      </c>
      <c r="M3" s="25"/>
      <c r="N3" s="25"/>
      <c r="O3" s="25"/>
      <c r="P3" s="25"/>
      <c r="Q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row>
    <row r="4" spans="1:45" s="31" customFormat="1" ht="15" x14ac:dyDescent="0.25">
      <c r="A4" s="30" t="s">
        <v>21</v>
      </c>
      <c r="D4" s="261">
        <v>11.5</v>
      </c>
      <c r="E4" s="32"/>
      <c r="F4" s="33"/>
      <c r="G4" s="33"/>
      <c r="H4" s="261">
        <f t="shared" ref="H4:H9" si="0">SUM(D4*30)</f>
        <v>345</v>
      </c>
      <c r="M4" s="34"/>
      <c r="N4" s="34"/>
      <c r="O4" s="34"/>
      <c r="P4" s="34"/>
      <c r="Q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row>
    <row r="5" spans="1:45" s="35" customFormat="1" ht="15" x14ac:dyDescent="0.25">
      <c r="A5" s="30" t="s">
        <v>22</v>
      </c>
      <c r="D5" s="261">
        <f>SUM(D6:D8)</f>
        <v>21.5</v>
      </c>
      <c r="E5" s="32"/>
      <c r="F5" s="33"/>
      <c r="G5" s="33"/>
      <c r="H5" s="261">
        <f t="shared" si="0"/>
        <v>645</v>
      </c>
      <c r="M5" s="36"/>
      <c r="N5" s="36"/>
      <c r="O5" s="36"/>
      <c r="P5" s="36"/>
      <c r="Q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s="24" customFormat="1" ht="14.25" x14ac:dyDescent="0.2">
      <c r="A6" s="37" t="s">
        <v>55</v>
      </c>
      <c r="D6" s="262">
        <v>3.5</v>
      </c>
      <c r="E6" s="38"/>
      <c r="F6" s="39"/>
      <c r="G6" s="39"/>
      <c r="H6" s="262">
        <f t="shared" si="0"/>
        <v>105</v>
      </c>
      <c r="M6" s="25"/>
      <c r="N6" s="25"/>
      <c r="O6" s="25"/>
      <c r="P6" s="25"/>
      <c r="Q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4" customFormat="1" ht="14.25" x14ac:dyDescent="0.2">
      <c r="A7" s="37" t="s">
        <v>56</v>
      </c>
      <c r="D7" s="262">
        <v>10</v>
      </c>
      <c r="E7" s="38"/>
      <c r="F7" s="39"/>
      <c r="G7" s="39"/>
      <c r="H7" s="262">
        <f t="shared" si="0"/>
        <v>300</v>
      </c>
      <c r="M7" s="25"/>
      <c r="N7" s="25"/>
      <c r="O7" s="25"/>
      <c r="P7" s="25"/>
      <c r="Q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row>
    <row r="8" spans="1:45" s="24" customFormat="1" ht="14.25" x14ac:dyDescent="0.2">
      <c r="A8" s="37" t="s">
        <v>57</v>
      </c>
      <c r="D8" s="262">
        <v>8</v>
      </c>
      <c r="E8" s="38"/>
      <c r="F8" s="39"/>
      <c r="G8" s="39"/>
      <c r="H8" s="262">
        <f t="shared" si="0"/>
        <v>240</v>
      </c>
      <c r="M8" s="25"/>
      <c r="N8" s="25"/>
      <c r="O8" s="25"/>
      <c r="P8" s="25"/>
      <c r="Q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4" customFormat="1" ht="15" x14ac:dyDescent="0.25">
      <c r="A9" s="30" t="s">
        <v>17</v>
      </c>
      <c r="D9" s="261">
        <f>SUM(D4:D5)</f>
        <v>33</v>
      </c>
      <c r="E9" s="32"/>
      <c r="F9" s="33"/>
      <c r="G9" s="33"/>
      <c r="H9" s="261">
        <f t="shared" si="0"/>
        <v>990</v>
      </c>
      <c r="M9" s="25"/>
      <c r="N9" s="25"/>
      <c r="O9" s="25"/>
      <c r="P9" s="25"/>
      <c r="Q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7" customFormat="1" ht="6.75" thickBot="1" x14ac:dyDescent="0.2">
      <c r="A10" s="40"/>
      <c r="B10" s="41"/>
      <c r="C10" s="41"/>
      <c r="D10" s="42"/>
      <c r="E10" s="42"/>
      <c r="F10" s="43"/>
      <c r="G10" s="43"/>
      <c r="H10" s="42"/>
      <c r="M10" s="28"/>
      <c r="N10" s="28"/>
      <c r="O10" s="28"/>
      <c r="P10" s="28"/>
      <c r="Q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row>
    <row r="11" spans="1:45" s="24" customFormat="1" ht="15.75" x14ac:dyDescent="0.25">
      <c r="A11" s="270" t="s">
        <v>11</v>
      </c>
      <c r="D11" s="29" t="s">
        <v>45</v>
      </c>
      <c r="E11" s="29"/>
      <c r="F11" s="44"/>
      <c r="G11" s="44"/>
      <c r="H11" s="29" t="s">
        <v>46</v>
      </c>
      <c r="M11" s="25"/>
      <c r="N11" s="25"/>
      <c r="O11" s="25"/>
      <c r="P11" s="25"/>
      <c r="Q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row>
    <row r="12" spans="1:45" s="24" customFormat="1" ht="15" x14ac:dyDescent="0.25">
      <c r="A12" s="37" t="s">
        <v>58</v>
      </c>
      <c r="D12" s="45">
        <v>5.2999999999999999E-2</v>
      </c>
      <c r="E12" s="46"/>
      <c r="H12" s="45">
        <f>SUM(D12)</f>
        <v>5.2999999999999999E-2</v>
      </c>
      <c r="M12" s="25"/>
      <c r="N12" s="25"/>
      <c r="O12" s="25"/>
      <c r="P12" s="25"/>
      <c r="Q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4" customFormat="1" ht="15" x14ac:dyDescent="0.25">
      <c r="A13" s="37" t="s">
        <v>59</v>
      </c>
      <c r="D13" s="45">
        <v>1.0999999999999999E-2</v>
      </c>
      <c r="E13" s="46"/>
      <c r="H13" s="45">
        <f>SUM(D13)</f>
        <v>1.0999999999999999E-2</v>
      </c>
      <c r="M13" s="25"/>
      <c r="N13" s="25"/>
      <c r="O13" s="25"/>
      <c r="P13" s="25"/>
      <c r="Q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4" customFormat="1" ht="15" x14ac:dyDescent="0.25">
      <c r="A14" s="37" t="s">
        <v>60</v>
      </c>
      <c r="D14" s="45">
        <v>0</v>
      </c>
      <c r="E14" s="46"/>
      <c r="H14" s="45">
        <v>0.02</v>
      </c>
      <c r="M14" s="25"/>
      <c r="N14" s="25"/>
      <c r="O14" s="25"/>
      <c r="P14" s="25"/>
      <c r="Q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spans="1:45" s="24" customFormat="1" ht="15" x14ac:dyDescent="0.25">
      <c r="A15" s="37" t="s">
        <v>119</v>
      </c>
      <c r="D15" s="45">
        <v>0</v>
      </c>
      <c r="E15" s="46"/>
      <c r="H15" s="45">
        <v>3.083E-2</v>
      </c>
      <c r="M15" s="25"/>
      <c r="N15" s="25"/>
      <c r="O15" s="25"/>
      <c r="P15" s="25"/>
      <c r="Q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row r="16" spans="1:45" s="24" customFormat="1" ht="15" x14ac:dyDescent="0.25">
      <c r="A16" s="37" t="s">
        <v>61</v>
      </c>
      <c r="D16" s="45">
        <v>1.6070000000000001E-2</v>
      </c>
      <c r="E16" s="46"/>
      <c r="H16" s="45">
        <v>0</v>
      </c>
      <c r="M16" s="25"/>
      <c r="N16" s="25"/>
      <c r="O16" s="25"/>
      <c r="P16" s="25"/>
      <c r="Q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row>
    <row r="17" spans="1:45" s="24" customFormat="1" ht="15" x14ac:dyDescent="0.25">
      <c r="A17" s="37" t="s">
        <v>92</v>
      </c>
      <c r="D17" s="47">
        <v>3.2499999999999999E-3</v>
      </c>
      <c r="E17" s="46"/>
      <c r="H17" s="47">
        <f>SUM(D17)</f>
        <v>3.2499999999999999E-3</v>
      </c>
      <c r="M17" s="25"/>
      <c r="N17" s="25"/>
      <c r="O17" s="25"/>
      <c r="P17" s="25"/>
      <c r="Q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row>
    <row r="18" spans="1:45" s="24" customFormat="1" ht="15" x14ac:dyDescent="0.25">
      <c r="A18" s="48" t="s">
        <v>49</v>
      </c>
      <c r="D18" s="49">
        <f>SUM(D12:D17)</f>
        <v>8.3320000000000005E-2</v>
      </c>
      <c r="E18" s="50"/>
      <c r="H18" s="51">
        <f>SUM(H12:H17)</f>
        <v>0.11808</v>
      </c>
      <c r="M18" s="25"/>
      <c r="N18" s="25"/>
      <c r="O18" s="25"/>
      <c r="P18" s="25"/>
      <c r="Q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row>
    <row r="19" spans="1:45" s="27" customFormat="1" ht="6.75" thickBot="1" x14ac:dyDescent="0.2">
      <c r="A19" s="52"/>
      <c r="B19" s="53"/>
      <c r="C19" s="53"/>
      <c r="D19" s="54"/>
      <c r="E19" s="54"/>
      <c r="F19" s="41"/>
      <c r="G19" s="41"/>
      <c r="H19" s="41"/>
      <c r="M19" s="28"/>
      <c r="N19" s="28"/>
      <c r="O19" s="28"/>
      <c r="P19" s="28"/>
      <c r="Q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row>
    <row r="20" spans="1:45" s="24" customFormat="1" ht="16.5" thickBot="1" x14ac:dyDescent="0.3">
      <c r="A20" s="270" t="s">
        <v>120</v>
      </c>
      <c r="B20" s="425" t="s">
        <v>62</v>
      </c>
      <c r="C20" s="425"/>
      <c r="D20" s="425"/>
      <c r="E20" s="425"/>
      <c r="F20" s="425"/>
      <c r="G20" s="425"/>
      <c r="H20" s="425"/>
      <c r="I20" s="61"/>
      <c r="J20" s="61"/>
      <c r="K20" s="24" t="s">
        <v>157</v>
      </c>
      <c r="L20" s="61"/>
      <c r="M20" s="25"/>
      <c r="N20" s="25"/>
      <c r="O20" s="25"/>
      <c r="P20" s="25"/>
      <c r="Q20" s="25"/>
      <c r="R20" s="61"/>
      <c r="S20" s="61"/>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row>
    <row r="21" spans="1:45" s="24" customFormat="1" ht="15" thickTop="1" x14ac:dyDescent="0.25">
      <c r="A21" s="272" t="s">
        <v>25</v>
      </c>
      <c r="B21" s="273">
        <v>306.25</v>
      </c>
      <c r="D21" s="429" t="s">
        <v>158</v>
      </c>
      <c r="E21" s="430"/>
      <c r="F21" s="430"/>
      <c r="G21" s="430"/>
      <c r="H21" s="431"/>
      <c r="I21" s="304"/>
      <c r="J21" s="61"/>
      <c r="K21" s="416" t="s">
        <v>159</v>
      </c>
      <c r="L21" s="417"/>
      <c r="M21" s="417"/>
      <c r="N21" s="417"/>
      <c r="O21" s="418"/>
      <c r="P21" s="304"/>
      <c r="Q21" s="25"/>
      <c r="R21" s="416" t="s">
        <v>160</v>
      </c>
      <c r="S21" s="417"/>
      <c r="T21" s="417"/>
      <c r="U21" s="417"/>
      <c r="V21" s="418"/>
      <c r="W21" s="304"/>
      <c r="X21" s="25"/>
      <c r="Y21" s="25"/>
      <c r="Z21" s="25"/>
      <c r="AA21" s="25"/>
      <c r="AB21" s="25"/>
      <c r="AC21" s="25"/>
      <c r="AD21" s="25"/>
      <c r="AE21" s="25"/>
      <c r="AF21" s="25"/>
      <c r="AG21" s="25"/>
      <c r="AH21" s="25"/>
      <c r="AI21" s="25"/>
      <c r="AJ21" s="25"/>
      <c r="AK21" s="25"/>
      <c r="AL21" s="25"/>
      <c r="AM21" s="25"/>
      <c r="AN21" s="25"/>
      <c r="AO21" s="25"/>
      <c r="AP21" s="25"/>
      <c r="AQ21" s="25"/>
      <c r="AR21" s="25"/>
      <c r="AS21" s="25"/>
    </row>
    <row r="22" spans="1:45" s="24" customFormat="1" ht="13.5" x14ac:dyDescent="0.2">
      <c r="A22" s="274" t="s">
        <v>24</v>
      </c>
      <c r="B22" s="275">
        <v>1837.5</v>
      </c>
      <c r="D22" s="62"/>
      <c r="H22" s="63"/>
      <c r="I22" s="304"/>
      <c r="J22" s="61"/>
      <c r="K22" s="315"/>
      <c r="L22" s="25"/>
      <c r="M22" s="25"/>
      <c r="N22" s="25"/>
      <c r="O22" s="316"/>
      <c r="P22" s="304"/>
      <c r="Q22" s="25"/>
      <c r="R22" s="315"/>
      <c r="S22" s="25"/>
      <c r="T22" s="25"/>
      <c r="U22" s="25"/>
      <c r="V22" s="316"/>
      <c r="W22" s="304"/>
      <c r="X22" s="25"/>
      <c r="Y22" s="25"/>
      <c r="Z22" s="25"/>
      <c r="AA22" s="25"/>
      <c r="AB22" s="25"/>
      <c r="AC22" s="25"/>
      <c r="AD22" s="25"/>
      <c r="AE22" s="25"/>
      <c r="AF22" s="25"/>
      <c r="AG22" s="25"/>
      <c r="AH22" s="25"/>
      <c r="AI22" s="25"/>
      <c r="AJ22" s="25"/>
      <c r="AK22" s="25"/>
      <c r="AL22" s="25"/>
      <c r="AM22" s="25"/>
      <c r="AN22" s="25"/>
      <c r="AO22" s="25"/>
      <c r="AP22" s="25"/>
      <c r="AQ22" s="25"/>
      <c r="AR22" s="25"/>
      <c r="AS22" s="25"/>
    </row>
    <row r="23" spans="1:45" s="24" customFormat="1" ht="13.5" x14ac:dyDescent="0.2">
      <c r="A23" s="276" t="s">
        <v>26</v>
      </c>
      <c r="B23" s="275">
        <v>2143.75</v>
      </c>
      <c r="D23" s="64" t="s">
        <v>12</v>
      </c>
      <c r="F23" s="29" t="s">
        <v>13</v>
      </c>
      <c r="G23" s="65"/>
      <c r="H23" s="66" t="s">
        <v>14</v>
      </c>
      <c r="I23" s="305" t="s">
        <v>23</v>
      </c>
      <c r="J23" s="61"/>
      <c r="K23" s="317" t="s">
        <v>12</v>
      </c>
      <c r="L23" s="318"/>
      <c r="M23" s="319" t="s">
        <v>13</v>
      </c>
      <c r="N23" s="320"/>
      <c r="O23" s="321" t="s">
        <v>14</v>
      </c>
      <c r="P23" s="309" t="s">
        <v>23</v>
      </c>
      <c r="Q23" s="25"/>
      <c r="R23" s="317" t="s">
        <v>12</v>
      </c>
      <c r="S23" s="318"/>
      <c r="T23" s="319" t="s">
        <v>13</v>
      </c>
      <c r="U23" s="320"/>
      <c r="V23" s="321" t="s">
        <v>14</v>
      </c>
      <c r="W23" s="309" t="s">
        <v>23</v>
      </c>
      <c r="X23" s="25"/>
      <c r="Y23" s="25"/>
      <c r="Z23" s="25"/>
      <c r="AA23" s="25"/>
      <c r="AB23" s="25"/>
      <c r="AC23" s="25"/>
      <c r="AD23" s="25"/>
      <c r="AE23" s="25"/>
      <c r="AF23" s="25"/>
      <c r="AG23" s="25"/>
      <c r="AH23" s="25"/>
      <c r="AI23" s="25"/>
      <c r="AJ23" s="25"/>
      <c r="AK23" s="25"/>
      <c r="AL23" s="25"/>
      <c r="AM23" s="25"/>
      <c r="AN23" s="25"/>
      <c r="AO23" s="25"/>
      <c r="AP23" s="25"/>
      <c r="AQ23" s="25"/>
      <c r="AR23" s="25"/>
      <c r="AS23" s="25"/>
    </row>
    <row r="24" spans="1:45" s="55" customFormat="1" ht="5.25" x14ac:dyDescent="0.15">
      <c r="A24" s="277"/>
      <c r="B24" s="278"/>
      <c r="D24" s="67"/>
      <c r="F24" s="68"/>
      <c r="G24" s="69"/>
      <c r="H24" s="70"/>
      <c r="I24" s="306"/>
      <c r="J24" s="56"/>
      <c r="K24" s="322"/>
      <c r="L24" s="57"/>
      <c r="M24" s="323"/>
      <c r="N24" s="324"/>
      <c r="O24" s="325"/>
      <c r="P24" s="306"/>
      <c r="Q24" s="57"/>
      <c r="R24" s="322"/>
      <c r="S24" s="57"/>
      <c r="T24" s="323"/>
      <c r="U24" s="324"/>
      <c r="V24" s="325"/>
      <c r="W24" s="306"/>
      <c r="X24" s="57"/>
      <c r="Y24" s="57"/>
      <c r="Z24" s="57"/>
      <c r="AA24" s="57"/>
      <c r="AB24" s="57"/>
      <c r="AC24" s="57"/>
      <c r="AD24" s="57"/>
      <c r="AE24" s="57"/>
      <c r="AF24" s="57"/>
      <c r="AG24" s="57"/>
      <c r="AH24" s="57"/>
      <c r="AI24" s="57"/>
      <c r="AJ24" s="57"/>
      <c r="AK24" s="57"/>
      <c r="AL24" s="57"/>
      <c r="AM24" s="57"/>
      <c r="AN24" s="57"/>
      <c r="AO24" s="57"/>
      <c r="AP24" s="57"/>
      <c r="AQ24" s="57"/>
      <c r="AR24" s="57"/>
      <c r="AS24" s="57"/>
    </row>
    <row r="25" spans="1:45" s="24" customFormat="1" ht="13.5" x14ac:dyDescent="0.2">
      <c r="A25" s="279" t="s">
        <v>63</v>
      </c>
      <c r="B25" s="280">
        <v>1870</v>
      </c>
      <c r="D25" s="71" t="s">
        <v>15</v>
      </c>
      <c r="F25" s="65"/>
      <c r="G25" s="65"/>
      <c r="H25" s="72"/>
      <c r="I25" s="304"/>
      <c r="J25" s="61"/>
      <c r="K25" s="326" t="s">
        <v>15</v>
      </c>
      <c r="L25" s="318"/>
      <c r="M25" s="320"/>
      <c r="N25" s="320"/>
      <c r="O25" s="327"/>
      <c r="P25" s="304"/>
      <c r="Q25" s="25"/>
      <c r="R25" s="326" t="s">
        <v>15</v>
      </c>
      <c r="S25" s="318"/>
      <c r="T25" s="320"/>
      <c r="U25" s="320"/>
      <c r="V25" s="327"/>
      <c r="W25" s="310"/>
      <c r="X25" s="25"/>
      <c r="Y25" s="25"/>
      <c r="Z25" s="25"/>
      <c r="AA25" s="25"/>
      <c r="AB25" s="25"/>
      <c r="AC25" s="25"/>
      <c r="AD25" s="25"/>
      <c r="AE25" s="25"/>
      <c r="AF25" s="25"/>
      <c r="AG25" s="25"/>
      <c r="AH25" s="25"/>
      <c r="AI25" s="25"/>
      <c r="AJ25" s="25"/>
      <c r="AK25" s="25"/>
      <c r="AL25" s="25"/>
      <c r="AM25" s="25"/>
      <c r="AN25" s="25"/>
      <c r="AO25" s="25"/>
      <c r="AP25" s="25"/>
      <c r="AQ25" s="25"/>
      <c r="AR25" s="25"/>
      <c r="AS25" s="25"/>
    </row>
    <row r="26" spans="1:45" s="24" customFormat="1" ht="13.5" x14ac:dyDescent="0.2">
      <c r="A26" s="281" t="s">
        <v>28</v>
      </c>
      <c r="B26" s="282">
        <f>SUM(B23)</f>
        <v>2143.75</v>
      </c>
      <c r="C26" s="73"/>
      <c r="D26" s="74" t="s">
        <v>147</v>
      </c>
      <c r="F26" s="75">
        <v>1.12E-2</v>
      </c>
      <c r="G26" s="76"/>
      <c r="H26" s="294">
        <f t="shared" ref="H26:H31" si="1">SUM(F26*50%)</f>
        <v>5.5999999999999999E-3</v>
      </c>
      <c r="I26" s="307">
        <f t="shared" ref="I26:I31" si="2">SUM(F26-H26)</f>
        <v>5.5999999999999999E-3</v>
      </c>
      <c r="J26" s="61"/>
      <c r="K26" s="328" t="str">
        <f>(D26)</f>
        <v>2006 - 2000</v>
      </c>
      <c r="L26" s="318"/>
      <c r="M26" s="329">
        <v>1.15E-2</v>
      </c>
      <c r="N26" s="329"/>
      <c r="O26" s="330">
        <f t="shared" ref="O26:O31" si="3">SUM(M26*50%)</f>
        <v>5.7499999999999999E-3</v>
      </c>
      <c r="P26" s="307">
        <f t="shared" ref="P26:P31" si="4">SUM(M26-O26)</f>
        <v>5.7499999999999999E-3</v>
      </c>
      <c r="Q26" s="25"/>
      <c r="R26" s="328" t="str">
        <f>(D26)</f>
        <v>2006 - 2000</v>
      </c>
      <c r="S26" s="318"/>
      <c r="T26" s="329">
        <v>1.3299999999999999E-2</v>
      </c>
      <c r="U26" s="329"/>
      <c r="V26" s="330">
        <f t="shared" ref="V26:V31" si="5">SUM(T26*50%)</f>
        <v>6.6499999999999997E-3</v>
      </c>
      <c r="W26" s="311">
        <f t="shared" ref="W26:W31" si="6">SUM(T26-V26)</f>
        <v>6.6499999999999997E-3</v>
      </c>
      <c r="X26" s="25"/>
      <c r="Y26" s="25"/>
      <c r="Z26" s="25"/>
      <c r="AA26" s="25"/>
      <c r="AB26" s="25"/>
      <c r="AC26" s="25"/>
      <c r="AD26" s="25"/>
      <c r="AE26" s="25"/>
      <c r="AF26" s="25"/>
      <c r="AG26" s="25"/>
      <c r="AH26" s="25"/>
      <c r="AI26" s="25"/>
      <c r="AJ26" s="25"/>
      <c r="AK26" s="25"/>
      <c r="AL26" s="25"/>
      <c r="AM26" s="25"/>
      <c r="AN26" s="25"/>
      <c r="AO26" s="25"/>
      <c r="AP26" s="25"/>
      <c r="AQ26" s="25"/>
      <c r="AR26" s="25"/>
      <c r="AS26" s="25"/>
    </row>
    <row r="27" spans="1:45" s="24" customFormat="1" ht="13.5" x14ac:dyDescent="0.2">
      <c r="A27" s="283" t="s">
        <v>27</v>
      </c>
      <c r="B27" s="284">
        <f>SUM(B21)</f>
        <v>306.25</v>
      </c>
      <c r="C27" s="77"/>
      <c r="D27" s="74" t="s">
        <v>148</v>
      </c>
      <c r="F27" s="75">
        <v>9.1439999999999994E-2</v>
      </c>
      <c r="G27" s="76"/>
      <c r="H27" s="294">
        <f t="shared" si="1"/>
        <v>4.5719999999999997E-2</v>
      </c>
      <c r="I27" s="307">
        <f t="shared" si="2"/>
        <v>4.5719999999999997E-2</v>
      </c>
      <c r="J27" s="61"/>
      <c r="K27" s="328" t="str">
        <f t="shared" ref="K27:K31" si="7">(D27)</f>
        <v>1999 - 1990</v>
      </c>
      <c r="L27" s="318"/>
      <c r="M27" s="329">
        <v>9.2439999999999994E-2</v>
      </c>
      <c r="N27" s="329"/>
      <c r="O27" s="330">
        <f t="shared" si="3"/>
        <v>4.6219999999999997E-2</v>
      </c>
      <c r="P27" s="307">
        <f t="shared" si="4"/>
        <v>4.6219999999999997E-2</v>
      </c>
      <c r="Q27" s="25"/>
      <c r="R27" s="328" t="str">
        <f t="shared" ref="R27:R31" si="8">(D27)</f>
        <v>1999 - 1990</v>
      </c>
      <c r="S27" s="318"/>
      <c r="T27" s="329">
        <v>9.6540000000000001E-2</v>
      </c>
      <c r="U27" s="329"/>
      <c r="V27" s="330">
        <f t="shared" si="5"/>
        <v>4.827E-2</v>
      </c>
      <c r="W27" s="311">
        <f t="shared" si="6"/>
        <v>4.827E-2</v>
      </c>
      <c r="X27" s="25"/>
      <c r="Y27" s="25"/>
      <c r="Z27" s="25"/>
      <c r="AA27" s="25"/>
      <c r="AB27" s="25"/>
      <c r="AC27" s="25"/>
      <c r="AD27" s="25"/>
      <c r="AE27" s="25"/>
      <c r="AF27" s="25"/>
      <c r="AG27" s="25"/>
      <c r="AH27" s="25"/>
      <c r="AI27" s="25"/>
      <c r="AJ27" s="25"/>
      <c r="AK27" s="25"/>
      <c r="AL27" s="25"/>
      <c r="AM27" s="25"/>
      <c r="AN27" s="25"/>
      <c r="AO27" s="25"/>
      <c r="AP27" s="25"/>
      <c r="AQ27" s="25"/>
      <c r="AR27" s="25"/>
      <c r="AS27" s="25"/>
    </row>
    <row r="28" spans="1:45" s="24" customFormat="1" ht="13.5" x14ac:dyDescent="0.2">
      <c r="A28" s="281"/>
      <c r="B28" s="282"/>
      <c r="C28" s="78"/>
      <c r="D28" s="74" t="s">
        <v>149</v>
      </c>
      <c r="F28" s="75">
        <v>0.12887000000000001</v>
      </c>
      <c r="G28" s="76"/>
      <c r="H28" s="294">
        <f t="shared" si="1"/>
        <v>6.4435000000000006E-2</v>
      </c>
      <c r="I28" s="307">
        <f t="shared" si="2"/>
        <v>6.4435000000000006E-2</v>
      </c>
      <c r="J28" s="61"/>
      <c r="K28" s="328" t="str">
        <f t="shared" si="7"/>
        <v>1989 - 1980</v>
      </c>
      <c r="L28" s="318"/>
      <c r="M28" s="329">
        <v>0.13106999999999999</v>
      </c>
      <c r="N28" s="329"/>
      <c r="O28" s="330">
        <f t="shared" si="3"/>
        <v>6.5534999999999996E-2</v>
      </c>
      <c r="P28" s="307">
        <f t="shared" si="4"/>
        <v>6.5534999999999996E-2</v>
      </c>
      <c r="Q28" s="25"/>
      <c r="R28" s="328" t="str">
        <f t="shared" si="8"/>
        <v>1989 - 1980</v>
      </c>
      <c r="S28" s="318"/>
      <c r="T28" s="329">
        <v>0.13957</v>
      </c>
      <c r="U28" s="329"/>
      <c r="V28" s="330">
        <f t="shared" si="5"/>
        <v>6.9785E-2</v>
      </c>
      <c r="W28" s="311">
        <f t="shared" si="6"/>
        <v>6.9785E-2</v>
      </c>
      <c r="X28" s="25"/>
      <c r="Y28" s="25"/>
      <c r="Z28" s="25"/>
      <c r="AA28" s="25"/>
      <c r="AB28" s="25"/>
      <c r="AC28" s="25"/>
      <c r="AD28" s="25"/>
      <c r="AE28" s="25"/>
      <c r="AF28" s="25"/>
      <c r="AG28" s="25"/>
      <c r="AH28" s="25"/>
      <c r="AI28" s="25"/>
      <c r="AJ28" s="25"/>
      <c r="AK28" s="25"/>
      <c r="AL28" s="25"/>
      <c r="AM28" s="25"/>
      <c r="AN28" s="25"/>
      <c r="AO28" s="25"/>
      <c r="AP28" s="25"/>
      <c r="AQ28" s="25"/>
      <c r="AR28" s="25"/>
      <c r="AS28" s="25"/>
    </row>
    <row r="29" spans="1:45" s="24" customFormat="1" ht="13.5" x14ac:dyDescent="0.2">
      <c r="A29" s="279" t="s">
        <v>64</v>
      </c>
      <c r="B29" s="280">
        <v>2400</v>
      </c>
      <c r="C29" s="73"/>
      <c r="D29" s="74" t="s">
        <v>150</v>
      </c>
      <c r="F29" s="75">
        <v>0.18584999999999999</v>
      </c>
      <c r="G29" s="76"/>
      <c r="H29" s="294">
        <f t="shared" si="1"/>
        <v>9.2924999999999994E-2</v>
      </c>
      <c r="I29" s="307">
        <f t="shared" si="2"/>
        <v>9.2924999999999994E-2</v>
      </c>
      <c r="J29" s="61"/>
      <c r="K29" s="328" t="str">
        <f t="shared" si="7"/>
        <v>1979 - 1970</v>
      </c>
      <c r="L29" s="318"/>
      <c r="M29" s="329">
        <v>0.19275</v>
      </c>
      <c r="N29" s="329"/>
      <c r="O29" s="330">
        <f t="shared" si="3"/>
        <v>9.6375000000000002E-2</v>
      </c>
      <c r="P29" s="307">
        <f t="shared" si="4"/>
        <v>9.6375000000000002E-2</v>
      </c>
      <c r="Q29" s="25"/>
      <c r="R29" s="328" t="str">
        <f t="shared" si="8"/>
        <v>1979 - 1970</v>
      </c>
      <c r="S29" s="318"/>
      <c r="T29" s="329">
        <v>0.20745</v>
      </c>
      <c r="U29" s="329"/>
      <c r="V29" s="330">
        <f t="shared" si="5"/>
        <v>0.103725</v>
      </c>
      <c r="W29" s="311">
        <f t="shared" si="6"/>
        <v>0.103725</v>
      </c>
      <c r="X29" s="25"/>
      <c r="Y29" s="25"/>
      <c r="Z29" s="25"/>
      <c r="AA29" s="25"/>
      <c r="AB29" s="25"/>
      <c r="AC29" s="25"/>
      <c r="AD29" s="25"/>
      <c r="AE29" s="25"/>
      <c r="AF29" s="25"/>
      <c r="AG29" s="25"/>
      <c r="AH29" s="25"/>
      <c r="AI29" s="25"/>
      <c r="AJ29" s="25"/>
      <c r="AK29" s="25"/>
      <c r="AL29" s="25"/>
      <c r="AM29" s="25"/>
      <c r="AN29" s="25"/>
      <c r="AO29" s="25"/>
      <c r="AP29" s="25"/>
      <c r="AQ29" s="25"/>
      <c r="AR29" s="25"/>
      <c r="AS29" s="25"/>
    </row>
    <row r="30" spans="1:45" s="24" customFormat="1" ht="13.5" x14ac:dyDescent="0.2">
      <c r="A30" s="281" t="s">
        <v>28</v>
      </c>
      <c r="B30" s="282">
        <f>SUM(B23)</f>
        <v>2143.75</v>
      </c>
      <c r="C30" s="77"/>
      <c r="D30" s="74" t="s">
        <v>151</v>
      </c>
      <c r="F30" s="75">
        <v>0.21778</v>
      </c>
      <c r="G30" s="76"/>
      <c r="H30" s="294">
        <f t="shared" si="1"/>
        <v>0.10889</v>
      </c>
      <c r="I30" s="307">
        <f t="shared" si="2"/>
        <v>0.10889</v>
      </c>
      <c r="J30" s="61"/>
      <c r="K30" s="328" t="str">
        <f t="shared" si="7"/>
        <v>1969 - 1965</v>
      </c>
      <c r="L30" s="318"/>
      <c r="M30" s="329">
        <v>0.22817999999999999</v>
      </c>
      <c r="N30" s="329"/>
      <c r="O30" s="330">
        <f t="shared" si="3"/>
        <v>0.11409</v>
      </c>
      <c r="P30" s="307">
        <f t="shared" si="4"/>
        <v>0.11409</v>
      </c>
      <c r="Q30" s="25"/>
      <c r="R30" s="328" t="str">
        <f t="shared" si="8"/>
        <v>1969 - 1965</v>
      </c>
      <c r="S30" s="318"/>
      <c r="T30" s="329">
        <v>0.24578</v>
      </c>
      <c r="U30" s="329"/>
      <c r="V30" s="330">
        <f t="shared" si="5"/>
        <v>0.12289</v>
      </c>
      <c r="W30" s="311">
        <f t="shared" si="6"/>
        <v>0.12289</v>
      </c>
      <c r="X30" s="25"/>
      <c r="Y30" s="25"/>
      <c r="Z30" s="25"/>
      <c r="AA30" s="25"/>
      <c r="AB30" s="25"/>
      <c r="AC30" s="25"/>
      <c r="AD30" s="25"/>
      <c r="AE30" s="25"/>
      <c r="AF30" s="25"/>
      <c r="AG30" s="25"/>
      <c r="AH30" s="25"/>
      <c r="AI30" s="25"/>
      <c r="AJ30" s="25"/>
      <c r="AK30" s="25"/>
      <c r="AL30" s="25"/>
      <c r="AM30" s="25"/>
      <c r="AN30" s="25"/>
      <c r="AO30" s="25"/>
      <c r="AP30" s="25"/>
      <c r="AQ30" s="25"/>
      <c r="AR30" s="25"/>
      <c r="AS30" s="25"/>
    </row>
    <row r="31" spans="1:45" s="24" customFormat="1" ht="13.5" x14ac:dyDescent="0.2">
      <c r="A31" s="283" t="s">
        <v>27</v>
      </c>
      <c r="B31" s="284">
        <f>SUM(B21)</f>
        <v>306.25</v>
      </c>
      <c r="C31" s="78"/>
      <c r="D31" s="74" t="s">
        <v>152</v>
      </c>
      <c r="F31" s="75">
        <v>0.20977999999999999</v>
      </c>
      <c r="G31" s="76"/>
      <c r="H31" s="294">
        <f t="shared" si="1"/>
        <v>0.10489</v>
      </c>
      <c r="I31" s="307">
        <f t="shared" si="2"/>
        <v>0.10489</v>
      </c>
      <c r="J31" s="61"/>
      <c r="K31" s="328" t="str">
        <f t="shared" si="7"/>
        <v>1964 - 1959</v>
      </c>
      <c r="L31" s="318"/>
      <c r="M31" s="329">
        <v>0.21928</v>
      </c>
      <c r="N31" s="329"/>
      <c r="O31" s="330">
        <f t="shared" si="3"/>
        <v>0.10964</v>
      </c>
      <c r="P31" s="307">
        <f t="shared" si="4"/>
        <v>0.10964</v>
      </c>
      <c r="Q31" s="25"/>
      <c r="R31" s="328" t="str">
        <f t="shared" si="8"/>
        <v>1964 - 1959</v>
      </c>
      <c r="S31" s="318"/>
      <c r="T31" s="329">
        <v>0.23068</v>
      </c>
      <c r="U31" s="329"/>
      <c r="V31" s="330">
        <f t="shared" si="5"/>
        <v>0.11534</v>
      </c>
      <c r="W31" s="311">
        <f t="shared" si="6"/>
        <v>0.11534</v>
      </c>
      <c r="X31" s="25"/>
      <c r="Y31" s="25"/>
      <c r="Z31" s="25"/>
      <c r="AA31" s="25"/>
      <c r="AB31" s="25"/>
      <c r="AC31" s="25"/>
      <c r="AD31" s="25"/>
      <c r="AE31" s="25"/>
      <c r="AF31" s="25"/>
      <c r="AG31" s="25"/>
      <c r="AH31" s="25"/>
      <c r="AI31" s="25"/>
      <c r="AJ31" s="25"/>
      <c r="AK31" s="25"/>
      <c r="AL31" s="25"/>
      <c r="AM31" s="25"/>
      <c r="AN31" s="25"/>
      <c r="AO31" s="25"/>
      <c r="AP31" s="25"/>
      <c r="AQ31" s="25"/>
      <c r="AR31" s="25"/>
      <c r="AS31" s="25"/>
    </row>
    <row r="32" spans="1:45" s="55" customFormat="1" ht="5.25" x14ac:dyDescent="0.15">
      <c r="A32" s="285"/>
      <c r="B32" s="286"/>
      <c r="C32" s="79"/>
      <c r="D32" s="80"/>
      <c r="F32" s="81"/>
      <c r="G32" s="69"/>
      <c r="H32" s="82"/>
      <c r="I32" s="308"/>
      <c r="J32" s="56"/>
      <c r="K32" s="331"/>
      <c r="L32" s="57"/>
      <c r="M32" s="332"/>
      <c r="N32" s="324"/>
      <c r="O32" s="333"/>
      <c r="P32" s="308"/>
      <c r="Q32" s="57"/>
      <c r="R32" s="331"/>
      <c r="S32" s="57"/>
      <c r="T32" s="332"/>
      <c r="U32" s="324"/>
      <c r="V32" s="333"/>
      <c r="W32" s="308"/>
      <c r="X32" s="57"/>
      <c r="Y32" s="57"/>
      <c r="Z32" s="57"/>
      <c r="AA32" s="57"/>
      <c r="AB32" s="57"/>
      <c r="AC32" s="57"/>
      <c r="AD32" s="57"/>
      <c r="AE32" s="57"/>
      <c r="AF32" s="57"/>
      <c r="AG32" s="57"/>
      <c r="AH32" s="57"/>
      <c r="AI32" s="57"/>
      <c r="AJ32" s="57"/>
      <c r="AK32" s="57"/>
      <c r="AL32" s="57"/>
      <c r="AM32" s="57"/>
      <c r="AN32" s="57"/>
      <c r="AO32" s="57"/>
      <c r="AP32" s="57"/>
      <c r="AQ32" s="57"/>
      <c r="AR32" s="57"/>
      <c r="AS32" s="57"/>
    </row>
    <row r="33" spans="1:45" s="24" customFormat="1" ht="13.5" x14ac:dyDescent="0.2">
      <c r="A33" s="281"/>
      <c r="B33" s="287"/>
      <c r="D33" s="71" t="s">
        <v>16</v>
      </c>
      <c r="F33" s="65"/>
      <c r="G33" s="65"/>
      <c r="H33" s="72"/>
      <c r="I33" s="307"/>
      <c r="J33" s="61"/>
      <c r="K33" s="326" t="s">
        <v>16</v>
      </c>
      <c r="L33" s="318"/>
      <c r="M33" s="320"/>
      <c r="N33" s="320"/>
      <c r="O33" s="327"/>
      <c r="P33" s="307"/>
      <c r="Q33" s="25"/>
      <c r="R33" s="326" t="s">
        <v>16</v>
      </c>
      <c r="S33" s="318"/>
      <c r="T33" s="320"/>
      <c r="U33" s="320"/>
      <c r="V33" s="327"/>
      <c r="W33" s="311"/>
      <c r="X33" s="25"/>
      <c r="Y33" s="25"/>
      <c r="Z33" s="25"/>
      <c r="AA33" s="25"/>
      <c r="AB33" s="25"/>
      <c r="AC33" s="25"/>
      <c r="AD33" s="25"/>
      <c r="AE33" s="25"/>
      <c r="AF33" s="25"/>
      <c r="AG33" s="25"/>
      <c r="AH33" s="25"/>
      <c r="AI33" s="25"/>
      <c r="AJ33" s="25"/>
      <c r="AK33" s="25"/>
      <c r="AL33" s="25"/>
      <c r="AM33" s="25"/>
      <c r="AN33" s="25"/>
      <c r="AO33" s="25"/>
      <c r="AP33" s="25"/>
      <c r="AQ33" s="25"/>
      <c r="AR33" s="25"/>
      <c r="AS33" s="25"/>
    </row>
    <row r="34" spans="1:45" s="24" customFormat="1" ht="13.5" x14ac:dyDescent="0.2">
      <c r="A34" s="279" t="s">
        <v>65</v>
      </c>
      <c r="B34" s="280">
        <v>3385</v>
      </c>
      <c r="D34" s="74" t="str">
        <f>(D26)</f>
        <v>2006 - 2000</v>
      </c>
      <c r="F34" s="75">
        <v>1.01E-2</v>
      </c>
      <c r="G34" s="76"/>
      <c r="H34" s="294">
        <f t="shared" ref="H34:H39" si="9">SUM(F34*50%)</f>
        <v>5.0499999999999998E-3</v>
      </c>
      <c r="I34" s="307">
        <f t="shared" ref="I34:I39" si="10">SUM(F34-H34)</f>
        <v>5.0499999999999998E-3</v>
      </c>
      <c r="J34" s="61"/>
      <c r="K34" s="328" t="str">
        <f>(K26)</f>
        <v>2006 - 2000</v>
      </c>
      <c r="L34" s="318"/>
      <c r="M34" s="329">
        <v>1.03E-2</v>
      </c>
      <c r="N34" s="329"/>
      <c r="O34" s="330">
        <f t="shared" ref="O34:O39" si="11">SUM(M34*50%)</f>
        <v>5.1500000000000001E-3</v>
      </c>
      <c r="P34" s="307">
        <f t="shared" ref="P34:P39" si="12">SUM(M34-O34)</f>
        <v>5.1500000000000001E-3</v>
      </c>
      <c r="Q34" s="25"/>
      <c r="R34" s="328" t="str">
        <f>(R26)</f>
        <v>2006 - 2000</v>
      </c>
      <c r="S34" s="318"/>
      <c r="T34" s="329">
        <v>1.12E-2</v>
      </c>
      <c r="U34" s="329"/>
      <c r="V34" s="330">
        <f t="shared" ref="V34:V39" si="13">SUM(T34*50%)</f>
        <v>5.5999999999999999E-3</v>
      </c>
      <c r="W34" s="311">
        <f t="shared" ref="W34:W39" si="14">SUM(T34-V34)</f>
        <v>5.5999999999999999E-3</v>
      </c>
      <c r="X34" s="25"/>
      <c r="Y34" s="25"/>
      <c r="Z34" s="25"/>
      <c r="AA34" s="25"/>
      <c r="AB34" s="25"/>
      <c r="AC34" s="25"/>
      <c r="AD34" s="25"/>
      <c r="AE34" s="25"/>
      <c r="AF34" s="25"/>
      <c r="AG34" s="25"/>
      <c r="AH34" s="25"/>
      <c r="AI34" s="25"/>
      <c r="AJ34" s="25"/>
      <c r="AK34" s="25"/>
      <c r="AL34" s="25"/>
      <c r="AM34" s="25"/>
      <c r="AN34" s="25"/>
      <c r="AO34" s="25"/>
      <c r="AP34" s="25"/>
      <c r="AQ34" s="25"/>
      <c r="AR34" s="25"/>
      <c r="AS34" s="25"/>
    </row>
    <row r="35" spans="1:45" s="24" customFormat="1" ht="13.5" x14ac:dyDescent="0.2">
      <c r="A35" s="281" t="s">
        <v>28</v>
      </c>
      <c r="B35" s="282">
        <f>SUM(B23)</f>
        <v>2143.75</v>
      </c>
      <c r="C35" s="83"/>
      <c r="D35" s="74" t="str">
        <f>(D27)</f>
        <v>1999 - 1990</v>
      </c>
      <c r="E35" s="83"/>
      <c r="F35" s="75">
        <v>9.3640000000000001E-2</v>
      </c>
      <c r="G35" s="84"/>
      <c r="H35" s="294">
        <f t="shared" si="9"/>
        <v>4.6820000000000001E-2</v>
      </c>
      <c r="I35" s="307">
        <f t="shared" si="10"/>
        <v>4.6820000000000001E-2</v>
      </c>
      <c r="J35" s="61"/>
      <c r="K35" s="328" t="str">
        <f>(K27)</f>
        <v>1999 - 1990</v>
      </c>
      <c r="L35" s="334"/>
      <c r="M35" s="329">
        <v>9.5039999999999999E-2</v>
      </c>
      <c r="N35" s="335"/>
      <c r="O35" s="330">
        <f t="shared" si="11"/>
        <v>4.752E-2</v>
      </c>
      <c r="P35" s="307">
        <f t="shared" si="12"/>
        <v>4.752E-2</v>
      </c>
      <c r="Q35" s="25"/>
      <c r="R35" s="328" t="str">
        <f>(R27)</f>
        <v>1999 - 1990</v>
      </c>
      <c r="S35" s="334"/>
      <c r="T35" s="329">
        <v>9.8640000000000005E-2</v>
      </c>
      <c r="U35" s="335"/>
      <c r="V35" s="330">
        <f t="shared" si="13"/>
        <v>4.9320000000000003E-2</v>
      </c>
      <c r="W35" s="311">
        <f t="shared" si="14"/>
        <v>4.9320000000000003E-2</v>
      </c>
      <c r="X35" s="25"/>
      <c r="Y35" s="25"/>
      <c r="Z35" s="25"/>
      <c r="AA35" s="25"/>
      <c r="AB35" s="25"/>
      <c r="AC35" s="25"/>
      <c r="AD35" s="25"/>
      <c r="AE35" s="25"/>
      <c r="AF35" s="25"/>
      <c r="AG35" s="25"/>
      <c r="AH35" s="25"/>
      <c r="AI35" s="25"/>
      <c r="AJ35" s="25"/>
      <c r="AK35" s="25"/>
      <c r="AL35" s="25"/>
      <c r="AM35" s="25"/>
      <c r="AN35" s="25"/>
      <c r="AO35" s="25"/>
      <c r="AP35" s="25"/>
      <c r="AQ35" s="25"/>
      <c r="AR35" s="25"/>
      <c r="AS35" s="25"/>
    </row>
    <row r="36" spans="1:45" s="24" customFormat="1" ht="13.5" x14ac:dyDescent="0.2">
      <c r="A36" s="283" t="s">
        <v>29</v>
      </c>
      <c r="B36" s="284">
        <f>SUM(B34-B35)</f>
        <v>1241.25</v>
      </c>
      <c r="C36" s="85"/>
      <c r="D36" s="74" t="str">
        <f>(D28)</f>
        <v>1989 - 1980</v>
      </c>
      <c r="F36" s="75">
        <v>0.13386999999999999</v>
      </c>
      <c r="G36" s="76"/>
      <c r="H36" s="294">
        <f t="shared" si="9"/>
        <v>6.6934999999999995E-2</v>
      </c>
      <c r="I36" s="307">
        <f t="shared" si="10"/>
        <v>6.6934999999999995E-2</v>
      </c>
      <c r="J36" s="61"/>
      <c r="K36" s="328" t="str">
        <f>(K28)</f>
        <v>1989 - 1980</v>
      </c>
      <c r="L36" s="318"/>
      <c r="M36" s="329">
        <v>0.13686999999999999</v>
      </c>
      <c r="N36" s="329"/>
      <c r="O36" s="330">
        <f t="shared" si="11"/>
        <v>6.8434999999999996E-2</v>
      </c>
      <c r="P36" s="307">
        <f t="shared" si="12"/>
        <v>6.8434999999999996E-2</v>
      </c>
      <c r="Q36" s="25"/>
      <c r="R36" s="328" t="str">
        <f>(R28)</f>
        <v>1989 - 1980</v>
      </c>
      <c r="S36" s="318"/>
      <c r="T36" s="329">
        <v>0.14277000000000001</v>
      </c>
      <c r="U36" s="329"/>
      <c r="V36" s="330">
        <f t="shared" si="13"/>
        <v>7.1385000000000004E-2</v>
      </c>
      <c r="W36" s="311">
        <f t="shared" si="14"/>
        <v>7.1385000000000004E-2</v>
      </c>
      <c r="X36" s="25"/>
      <c r="Y36" s="25"/>
      <c r="Z36" s="25"/>
      <c r="AA36" s="25"/>
      <c r="AB36" s="25"/>
      <c r="AC36" s="25"/>
      <c r="AD36" s="25"/>
      <c r="AE36" s="25"/>
      <c r="AF36" s="25"/>
      <c r="AG36" s="25"/>
      <c r="AH36" s="25"/>
      <c r="AI36" s="25"/>
      <c r="AJ36" s="25"/>
      <c r="AK36" s="25"/>
      <c r="AL36" s="25"/>
      <c r="AM36" s="25"/>
      <c r="AN36" s="25"/>
      <c r="AO36" s="25"/>
      <c r="AP36" s="25"/>
      <c r="AQ36" s="25"/>
      <c r="AR36" s="25"/>
      <c r="AS36" s="25"/>
    </row>
    <row r="37" spans="1:45" s="24" customFormat="1" ht="13.5" x14ac:dyDescent="0.2">
      <c r="A37" s="281"/>
      <c r="B37" s="287"/>
      <c r="C37" s="86"/>
      <c r="D37" s="74" t="str">
        <f>(D29)</f>
        <v>1979 - 1970</v>
      </c>
      <c r="E37" s="87"/>
      <c r="F37" s="75">
        <v>0.18534999999999999</v>
      </c>
      <c r="G37" s="75"/>
      <c r="H37" s="294">
        <f t="shared" si="9"/>
        <v>9.2674999999999993E-2</v>
      </c>
      <c r="I37" s="307">
        <f t="shared" si="10"/>
        <v>9.2674999999999993E-2</v>
      </c>
      <c r="J37" s="61"/>
      <c r="K37" s="328" t="str">
        <f>(K29)</f>
        <v>1979 - 1970</v>
      </c>
      <c r="L37" s="336"/>
      <c r="M37" s="329">
        <v>0.19145000000000001</v>
      </c>
      <c r="N37" s="329"/>
      <c r="O37" s="330">
        <f t="shared" si="11"/>
        <v>9.5725000000000005E-2</v>
      </c>
      <c r="P37" s="307">
        <f t="shared" si="12"/>
        <v>9.5725000000000005E-2</v>
      </c>
      <c r="Q37" s="25"/>
      <c r="R37" s="328" t="str">
        <f>(R29)</f>
        <v>1979 - 1970</v>
      </c>
      <c r="S37" s="336"/>
      <c r="T37" s="329">
        <v>0.20544999999999999</v>
      </c>
      <c r="U37" s="329"/>
      <c r="V37" s="330">
        <f t="shared" si="13"/>
        <v>0.102725</v>
      </c>
      <c r="W37" s="311">
        <f t="shared" si="14"/>
        <v>0.102725</v>
      </c>
      <c r="X37" s="25"/>
      <c r="Y37" s="25"/>
      <c r="Z37" s="25"/>
      <c r="AA37" s="25"/>
      <c r="AB37" s="25"/>
      <c r="AC37" s="25"/>
      <c r="AD37" s="25"/>
      <c r="AE37" s="25"/>
      <c r="AF37" s="25"/>
      <c r="AG37" s="25"/>
      <c r="AH37" s="25"/>
      <c r="AI37" s="25"/>
      <c r="AJ37" s="25"/>
      <c r="AK37" s="25"/>
      <c r="AL37" s="25"/>
      <c r="AM37" s="25"/>
      <c r="AN37" s="25"/>
      <c r="AO37" s="25"/>
      <c r="AP37" s="25"/>
      <c r="AQ37" s="25"/>
      <c r="AR37" s="25"/>
      <c r="AS37" s="25"/>
    </row>
    <row r="38" spans="1:45" s="24" customFormat="1" x14ac:dyDescent="0.2">
      <c r="A38" s="432" t="s">
        <v>66</v>
      </c>
      <c r="B38" s="433"/>
      <c r="C38" s="86"/>
      <c r="D38" s="74" t="str">
        <f>(D30)</f>
        <v>1969 - 1965</v>
      </c>
      <c r="E38" s="87"/>
      <c r="F38" s="75">
        <v>0.21468000000000001</v>
      </c>
      <c r="G38" s="75"/>
      <c r="H38" s="294">
        <f t="shared" si="9"/>
        <v>0.10734</v>
      </c>
      <c r="I38" s="307">
        <f t="shared" si="10"/>
        <v>0.10734</v>
      </c>
      <c r="J38" s="61"/>
      <c r="K38" s="328" t="str">
        <f>(K30)</f>
        <v>1969 - 1965</v>
      </c>
      <c r="L38" s="336"/>
      <c r="M38" s="329">
        <v>0.22338</v>
      </c>
      <c r="N38" s="329"/>
      <c r="O38" s="330">
        <f t="shared" si="11"/>
        <v>0.11169</v>
      </c>
      <c r="P38" s="307">
        <f t="shared" si="12"/>
        <v>0.11169</v>
      </c>
      <c r="Q38" s="25"/>
      <c r="R38" s="328" t="str">
        <f>(R30)</f>
        <v>1969 - 1965</v>
      </c>
      <c r="S38" s="336"/>
      <c r="T38" s="329">
        <v>0.23748</v>
      </c>
      <c r="U38" s="329"/>
      <c r="V38" s="330">
        <f t="shared" si="13"/>
        <v>0.11874</v>
      </c>
      <c r="W38" s="311">
        <f t="shared" si="14"/>
        <v>0.11874</v>
      </c>
      <c r="X38" s="25"/>
      <c r="Y38" s="25"/>
      <c r="Z38" s="25"/>
      <c r="AA38" s="25"/>
      <c r="AB38" s="25"/>
      <c r="AC38" s="25"/>
      <c r="AD38" s="25"/>
      <c r="AE38" s="25"/>
      <c r="AF38" s="25"/>
      <c r="AG38" s="25"/>
      <c r="AH38" s="25"/>
      <c r="AI38" s="25"/>
      <c r="AJ38" s="25"/>
      <c r="AK38" s="25"/>
      <c r="AL38" s="25"/>
      <c r="AM38" s="25"/>
      <c r="AN38" s="25"/>
      <c r="AO38" s="25"/>
      <c r="AP38" s="25"/>
      <c r="AQ38" s="25"/>
      <c r="AR38" s="25"/>
      <c r="AS38" s="25"/>
    </row>
    <row r="39" spans="1:45" s="24" customFormat="1" ht="13.5" customHeight="1" thickBot="1" x14ac:dyDescent="0.25">
      <c r="A39" s="444" t="s">
        <v>0</v>
      </c>
      <c r="B39" s="445"/>
      <c r="C39" s="86"/>
      <c r="D39" s="88" t="s">
        <v>153</v>
      </c>
      <c r="E39" s="89"/>
      <c r="F39" s="90">
        <v>0.20498</v>
      </c>
      <c r="G39" s="90"/>
      <c r="H39" s="295">
        <f t="shared" si="9"/>
        <v>0.10249</v>
      </c>
      <c r="I39" s="307">
        <f t="shared" si="10"/>
        <v>0.10249</v>
      </c>
      <c r="J39" s="61"/>
      <c r="K39" s="337" t="str">
        <f>(D39)</f>
        <v>1964 - 1960</v>
      </c>
      <c r="L39" s="338"/>
      <c r="M39" s="339">
        <v>0.21178</v>
      </c>
      <c r="N39" s="339"/>
      <c r="O39" s="340">
        <f t="shared" si="11"/>
        <v>0.10589</v>
      </c>
      <c r="P39" s="307">
        <f t="shared" si="12"/>
        <v>0.10589</v>
      </c>
      <c r="Q39" s="25"/>
      <c r="R39" s="337" t="str">
        <f>(D39)</f>
        <v>1964 - 1960</v>
      </c>
      <c r="S39" s="338"/>
      <c r="T39" s="339">
        <v>0.22108</v>
      </c>
      <c r="U39" s="339"/>
      <c r="V39" s="340">
        <f t="shared" si="13"/>
        <v>0.11054</v>
      </c>
      <c r="W39" s="311">
        <f t="shared" si="14"/>
        <v>0.11054</v>
      </c>
      <c r="X39" s="25"/>
      <c r="Y39" s="25"/>
      <c r="Z39" s="25"/>
      <c r="AA39" s="25"/>
      <c r="AB39" s="25"/>
      <c r="AC39" s="25"/>
      <c r="AD39" s="25"/>
      <c r="AE39" s="25"/>
      <c r="AF39" s="25"/>
      <c r="AG39" s="25"/>
      <c r="AH39" s="25"/>
      <c r="AI39" s="25"/>
      <c r="AJ39" s="25"/>
      <c r="AK39" s="25"/>
      <c r="AL39" s="25"/>
      <c r="AM39" s="25"/>
      <c r="AN39" s="25"/>
      <c r="AO39" s="25"/>
      <c r="AP39" s="25"/>
      <c r="AQ39" s="25"/>
      <c r="AR39" s="25"/>
      <c r="AS39" s="25"/>
    </row>
    <row r="40" spans="1:45" s="60" customFormat="1" ht="16.5" thickTop="1" thickBot="1" x14ac:dyDescent="0.25">
      <c r="A40" s="91"/>
      <c r="B40" s="91"/>
      <c r="C40" s="92"/>
      <c r="D40" s="91"/>
      <c r="E40" s="93"/>
      <c r="F40" s="91"/>
      <c r="G40" s="93"/>
      <c r="H40" s="91"/>
      <c r="I40" s="58"/>
      <c r="J40" s="58"/>
      <c r="K40" s="58"/>
      <c r="L40" s="58"/>
      <c r="M40" s="59"/>
      <c r="N40" s="59"/>
      <c r="O40" s="59"/>
      <c r="P40" s="59"/>
      <c r="Q40" s="59"/>
      <c r="R40" s="58"/>
      <c r="S40" s="58"/>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row>
    <row r="41" spans="1:45" s="24" customFormat="1" ht="16.5" thickBot="1" x14ac:dyDescent="0.3">
      <c r="A41" s="271" t="s">
        <v>98</v>
      </c>
      <c r="M41" s="25"/>
      <c r="N41" s="25"/>
      <c r="O41" s="25"/>
      <c r="P41" s="25"/>
      <c r="Q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row>
    <row r="42" spans="1:45" s="24" customFormat="1" ht="52.5" customHeight="1" thickBot="1" x14ac:dyDescent="0.25">
      <c r="A42" s="426" t="s">
        <v>91</v>
      </c>
      <c r="B42" s="427"/>
      <c r="C42" s="427"/>
      <c r="D42" s="427"/>
      <c r="E42" s="427"/>
      <c r="F42" s="427"/>
      <c r="G42" s="427"/>
      <c r="H42" s="428"/>
      <c r="M42" s="25"/>
      <c r="N42" s="25"/>
      <c r="O42" s="25"/>
      <c r="P42" s="25"/>
      <c r="Q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row>
    <row r="43" spans="1:45" s="27" customFormat="1" ht="6.75" thickBot="1" x14ac:dyDescent="0.2">
      <c r="A43" s="41"/>
      <c r="B43" s="41"/>
      <c r="C43" s="95"/>
      <c r="D43" s="41"/>
      <c r="E43" s="95"/>
      <c r="F43" s="41"/>
      <c r="G43" s="95"/>
      <c r="H43" s="41"/>
      <c r="M43" s="28"/>
      <c r="N43" s="28"/>
      <c r="O43" s="28"/>
      <c r="P43" s="28"/>
      <c r="Q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row>
    <row r="44" spans="1:45" s="24" customFormat="1" ht="18.75" thickBot="1" x14ac:dyDescent="0.3">
      <c r="A44" s="440" t="s">
        <v>122</v>
      </c>
      <c r="B44" s="440"/>
      <c r="C44" s="440"/>
      <c r="D44" s="440"/>
      <c r="E44" s="96"/>
      <c r="F44" s="446" t="s">
        <v>18</v>
      </c>
      <c r="G44" s="446"/>
      <c r="H44" s="213" t="s">
        <v>19</v>
      </c>
      <c r="M44" s="25"/>
      <c r="N44" s="25"/>
      <c r="O44" s="25"/>
      <c r="P44" s="25"/>
      <c r="Q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row>
    <row r="45" spans="1:45" s="98" customFormat="1" x14ac:dyDescent="0.2">
      <c r="A45" s="434" t="s">
        <v>116</v>
      </c>
      <c r="B45" s="435"/>
      <c r="C45" s="29"/>
      <c r="D45" s="65" t="s">
        <v>32</v>
      </c>
      <c r="E45" s="217"/>
      <c r="F45" s="263">
        <v>200</v>
      </c>
      <c r="G45" s="214"/>
      <c r="H45" s="266">
        <v>220</v>
      </c>
      <c r="I45" s="29"/>
      <c r="J45" s="29"/>
      <c r="K45" s="29"/>
      <c r="L45" s="29"/>
      <c r="M45" s="97"/>
      <c r="N45" s="97"/>
      <c r="O45" s="97"/>
      <c r="P45" s="97"/>
      <c r="Q45" s="97"/>
      <c r="R45" s="29"/>
      <c r="S45" s="29"/>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row>
    <row r="46" spans="1:45" x14ac:dyDescent="0.2">
      <c r="A46" s="436"/>
      <c r="B46" s="437"/>
      <c r="C46" s="86"/>
      <c r="D46" s="65" t="s">
        <v>35</v>
      </c>
      <c r="E46" s="217"/>
      <c r="F46" s="264">
        <v>250</v>
      </c>
      <c r="G46" s="218"/>
      <c r="H46" s="267">
        <v>270</v>
      </c>
      <c r="I46" s="99">
        <v>20</v>
      </c>
      <c r="J46" s="24"/>
      <c r="K46" s="24"/>
      <c r="L46" s="24"/>
      <c r="R46" s="24"/>
      <c r="S46" s="24"/>
    </row>
    <row r="47" spans="1:45" ht="13.5" thickBot="1" x14ac:dyDescent="0.25">
      <c r="A47" s="438"/>
      <c r="B47" s="439"/>
      <c r="C47" s="101"/>
      <c r="D47" s="65" t="s">
        <v>20</v>
      </c>
      <c r="E47" s="217"/>
      <c r="F47" s="265">
        <v>100</v>
      </c>
      <c r="G47" s="215"/>
      <c r="H47" s="268">
        <v>100</v>
      </c>
      <c r="I47" s="24"/>
      <c r="J47" s="24"/>
      <c r="K47" s="24"/>
      <c r="L47" s="24"/>
      <c r="R47" s="24"/>
      <c r="S47" s="24"/>
    </row>
    <row r="48" spans="1:45" s="27" customFormat="1" ht="6.75" thickBot="1" x14ac:dyDescent="0.2">
      <c r="A48" s="41"/>
      <c r="B48" s="41"/>
      <c r="C48" s="95"/>
      <c r="D48" s="41"/>
      <c r="E48" s="41"/>
      <c r="F48" s="41"/>
      <c r="G48" s="41"/>
      <c r="H48" s="269"/>
      <c r="M48" s="28"/>
      <c r="N48" s="28"/>
      <c r="O48" s="28"/>
      <c r="P48" s="28"/>
      <c r="Q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row>
    <row r="49" spans="1:45" s="24" customFormat="1" ht="16.5" thickBot="1" x14ac:dyDescent="0.3">
      <c r="A49" s="271" t="s">
        <v>90</v>
      </c>
      <c r="M49" s="25"/>
      <c r="N49" s="25"/>
      <c r="O49" s="25"/>
      <c r="P49" s="25"/>
      <c r="Q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row>
    <row r="50" spans="1:45" s="98" customFormat="1" ht="12" customHeight="1" x14ac:dyDescent="0.2">
      <c r="A50" s="441" t="s">
        <v>117</v>
      </c>
      <c r="B50" s="102"/>
      <c r="C50" s="102"/>
      <c r="D50" s="102"/>
      <c r="E50" s="96"/>
      <c r="F50" s="447" t="s">
        <v>33</v>
      </c>
      <c r="G50" s="447"/>
      <c r="H50" s="303" t="s">
        <v>34</v>
      </c>
      <c r="I50" s="29"/>
      <c r="J50" s="29"/>
      <c r="K50" s="29"/>
      <c r="L50" s="29"/>
      <c r="M50" s="97"/>
      <c r="N50" s="97"/>
      <c r="O50" s="97"/>
      <c r="P50" s="97"/>
      <c r="Q50" s="97"/>
      <c r="R50" s="29"/>
      <c r="S50" s="29"/>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row>
    <row r="51" spans="1:45" ht="12.75" customHeight="1" x14ac:dyDescent="0.2">
      <c r="A51" s="442"/>
      <c r="B51" s="290" t="s">
        <v>97</v>
      </c>
      <c r="C51" s="290"/>
      <c r="D51" s="290"/>
      <c r="E51" s="87"/>
      <c r="F51" s="264">
        <v>195</v>
      </c>
      <c r="G51" s="216"/>
      <c r="H51" s="267">
        <v>68</v>
      </c>
      <c r="I51" s="99"/>
      <c r="J51" s="24"/>
      <c r="K51" s="24"/>
      <c r="L51" s="24"/>
      <c r="R51" s="24"/>
      <c r="S51" s="24"/>
    </row>
    <row r="52" spans="1:45" ht="12.75" customHeight="1" x14ac:dyDescent="0.2">
      <c r="A52" s="442"/>
      <c r="B52" s="290" t="s">
        <v>67</v>
      </c>
      <c r="C52" s="290"/>
      <c r="D52" s="290"/>
      <c r="E52" s="24"/>
      <c r="F52" s="264">
        <v>196</v>
      </c>
      <c r="G52" s="216"/>
      <c r="H52" s="267">
        <v>69</v>
      </c>
      <c r="I52" s="99"/>
      <c r="J52" s="24"/>
      <c r="K52" s="24"/>
      <c r="L52" s="24"/>
      <c r="R52" s="24"/>
      <c r="S52" s="24"/>
    </row>
    <row r="53" spans="1:45" x14ac:dyDescent="0.2">
      <c r="A53" s="442"/>
      <c r="B53" s="290" t="s">
        <v>93</v>
      </c>
      <c r="C53" s="290"/>
      <c r="D53" s="290"/>
      <c r="E53" s="24"/>
      <c r="F53" s="264">
        <v>443</v>
      </c>
      <c r="G53" s="216"/>
      <c r="H53" s="267">
        <v>155</v>
      </c>
      <c r="I53" s="24"/>
      <c r="J53" s="24"/>
      <c r="K53" s="24"/>
      <c r="L53" s="24"/>
      <c r="R53" s="24"/>
      <c r="S53" s="24"/>
    </row>
    <row r="54" spans="1:45" x14ac:dyDescent="0.2">
      <c r="A54" s="442"/>
      <c r="B54" s="291" t="s">
        <v>94</v>
      </c>
      <c r="C54" s="290"/>
      <c r="D54" s="290"/>
      <c r="E54" s="24"/>
      <c r="F54" s="264">
        <v>224</v>
      </c>
      <c r="G54" s="216"/>
      <c r="H54" s="267">
        <v>78</v>
      </c>
      <c r="I54" s="24"/>
      <c r="J54" s="24"/>
      <c r="K54" s="24"/>
      <c r="L54" s="24"/>
      <c r="R54" s="24"/>
      <c r="S54" s="24"/>
    </row>
    <row r="55" spans="1:45" x14ac:dyDescent="0.2">
      <c r="A55" s="442"/>
      <c r="B55" s="291" t="s">
        <v>95</v>
      </c>
      <c r="C55" s="290"/>
      <c r="D55" s="290"/>
      <c r="E55" s="24"/>
      <c r="F55" s="264">
        <v>215</v>
      </c>
      <c r="G55" s="216"/>
      <c r="H55" s="267">
        <v>75</v>
      </c>
      <c r="I55" s="24"/>
      <c r="J55" s="24"/>
      <c r="K55" s="24"/>
      <c r="L55" s="24"/>
      <c r="R55" s="24"/>
      <c r="S55" s="24"/>
    </row>
    <row r="56" spans="1:45" ht="13.5" thickBot="1" x14ac:dyDescent="0.25">
      <c r="A56" s="443"/>
      <c r="B56" s="291" t="s">
        <v>96</v>
      </c>
      <c r="C56" s="290"/>
      <c r="D56" s="290"/>
      <c r="E56" s="24"/>
      <c r="F56" s="264">
        <v>195</v>
      </c>
      <c r="G56" s="216"/>
      <c r="H56" s="267">
        <v>68</v>
      </c>
      <c r="I56" s="24"/>
      <c r="J56" s="24"/>
      <c r="K56" s="24"/>
      <c r="L56" s="24"/>
      <c r="R56" s="24"/>
      <c r="S56" s="24"/>
    </row>
    <row r="57" spans="1:45" s="27" customFormat="1" ht="6.75" thickBot="1" x14ac:dyDescent="0.2">
      <c r="A57" s="41"/>
      <c r="B57" s="41"/>
      <c r="C57" s="95"/>
      <c r="D57" s="41"/>
      <c r="E57" s="41"/>
      <c r="F57" s="41"/>
      <c r="G57" s="41"/>
      <c r="H57" s="41"/>
      <c r="M57" s="28"/>
      <c r="N57" s="28"/>
      <c r="O57" s="28"/>
      <c r="P57" s="28"/>
      <c r="Q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row>
    <row r="58" spans="1:45" s="22" customFormat="1" ht="18.75" thickBot="1" x14ac:dyDescent="0.3">
      <c r="A58" s="94" t="s">
        <v>121</v>
      </c>
      <c r="B58"/>
      <c r="C58"/>
      <c r="D58"/>
      <c r="E58"/>
      <c r="F58"/>
      <c r="G58" s="212"/>
      <c r="H58" s="212"/>
      <c r="M58" s="23"/>
      <c r="N58" s="23"/>
      <c r="O58" s="23"/>
      <c r="P58" s="23"/>
      <c r="Q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row>
    <row r="59" spans="1:45" s="22" customFormat="1" ht="39.75" customHeight="1" thickBot="1" x14ac:dyDescent="0.3">
      <c r="A59" s="419" t="s">
        <v>118</v>
      </c>
      <c r="B59" s="420"/>
      <c r="C59" s="420"/>
      <c r="D59" s="420"/>
      <c r="E59" s="420"/>
      <c r="F59" s="420"/>
      <c r="G59" s="420"/>
      <c r="H59" s="421"/>
      <c r="M59" s="23"/>
      <c r="N59" s="23"/>
      <c r="O59" s="23"/>
      <c r="P59" s="23"/>
      <c r="Q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row>
    <row r="60" spans="1:45" s="24" customFormat="1" x14ac:dyDescent="0.2">
      <c r="M60" s="25"/>
      <c r="N60" s="25"/>
      <c r="O60" s="25"/>
      <c r="P60" s="25"/>
      <c r="Q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row>
    <row r="61" spans="1:45" s="24" customFormat="1" x14ac:dyDescent="0.2">
      <c r="M61" s="25"/>
      <c r="N61" s="25"/>
      <c r="O61" s="25"/>
      <c r="P61" s="25"/>
      <c r="Q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row>
    <row r="62" spans="1:45" s="24" customFormat="1" x14ac:dyDescent="0.2">
      <c r="M62" s="25"/>
      <c r="N62" s="25"/>
      <c r="O62" s="25"/>
      <c r="P62" s="25"/>
      <c r="Q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row>
    <row r="63" spans="1:45" s="24" customFormat="1" x14ac:dyDescent="0.2">
      <c r="M63" s="25"/>
      <c r="N63" s="25"/>
      <c r="O63" s="25"/>
      <c r="P63" s="25"/>
      <c r="Q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row>
    <row r="64" spans="1:45" s="24" customFormat="1" x14ac:dyDescent="0.2">
      <c r="M64" s="25"/>
      <c r="N64" s="25"/>
      <c r="O64" s="25"/>
      <c r="P64" s="25"/>
      <c r="Q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row>
    <row r="65" spans="13:45" s="24" customFormat="1" x14ac:dyDescent="0.2">
      <c r="M65" s="25"/>
      <c r="N65" s="25"/>
      <c r="O65" s="25"/>
      <c r="P65" s="25"/>
      <c r="Q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row>
    <row r="66" spans="13:45" s="24" customFormat="1" x14ac:dyDescent="0.2">
      <c r="M66" s="25"/>
      <c r="N66" s="25"/>
      <c r="O66" s="25"/>
      <c r="P66" s="25"/>
      <c r="Q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row>
    <row r="67" spans="13:45" s="24" customFormat="1" x14ac:dyDescent="0.2">
      <c r="M67" s="25"/>
      <c r="N67" s="25"/>
      <c r="O67" s="25"/>
      <c r="P67" s="25"/>
      <c r="Q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row>
    <row r="68" spans="13:45" s="24" customFormat="1" x14ac:dyDescent="0.2">
      <c r="M68" s="25"/>
      <c r="N68" s="25"/>
      <c r="O68" s="25"/>
      <c r="P68" s="25"/>
      <c r="Q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row>
    <row r="69" spans="13:45" s="24" customFormat="1" x14ac:dyDescent="0.2">
      <c r="M69" s="25"/>
      <c r="N69" s="25"/>
      <c r="O69" s="25"/>
      <c r="P69" s="25"/>
      <c r="Q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row>
    <row r="70" spans="13:45" s="24" customFormat="1" x14ac:dyDescent="0.2">
      <c r="M70" s="25"/>
      <c r="N70" s="25"/>
      <c r="O70" s="25"/>
      <c r="P70" s="25"/>
      <c r="Q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row>
    <row r="71" spans="13:45" s="24" customFormat="1" x14ac:dyDescent="0.2">
      <c r="M71" s="25"/>
      <c r="N71" s="25"/>
      <c r="O71" s="25"/>
      <c r="P71" s="25"/>
      <c r="Q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row>
    <row r="72" spans="13:45" s="24" customFormat="1" x14ac:dyDescent="0.2">
      <c r="M72" s="25"/>
      <c r="N72" s="25"/>
      <c r="O72" s="25"/>
      <c r="P72" s="25"/>
      <c r="Q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row>
    <row r="73" spans="13:45" s="24" customFormat="1" x14ac:dyDescent="0.2">
      <c r="M73" s="25"/>
      <c r="N73" s="25"/>
      <c r="O73" s="25"/>
      <c r="P73" s="25"/>
      <c r="Q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row>
    <row r="74" spans="13:45" s="24" customFormat="1" x14ac:dyDescent="0.2">
      <c r="M74" s="25"/>
      <c r="N74" s="25"/>
      <c r="O74" s="25"/>
      <c r="P74" s="25"/>
      <c r="Q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row>
    <row r="75" spans="13:45" s="24" customFormat="1" x14ac:dyDescent="0.2">
      <c r="M75" s="25"/>
      <c r="N75" s="25"/>
      <c r="O75" s="25"/>
      <c r="P75" s="25"/>
      <c r="Q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row>
    <row r="76" spans="13:45" s="24" customFormat="1" x14ac:dyDescent="0.2">
      <c r="M76" s="25"/>
      <c r="N76" s="25"/>
      <c r="O76" s="25"/>
      <c r="P76" s="25"/>
      <c r="Q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row>
    <row r="77" spans="13:45" s="24" customFormat="1" x14ac:dyDescent="0.2">
      <c r="M77" s="25"/>
      <c r="N77" s="25"/>
      <c r="O77" s="25"/>
      <c r="P77" s="25"/>
      <c r="Q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row>
    <row r="78" spans="13:45" s="24" customFormat="1" x14ac:dyDescent="0.2">
      <c r="M78" s="25"/>
      <c r="N78" s="25"/>
      <c r="O78" s="25"/>
      <c r="P78" s="25"/>
      <c r="Q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row>
    <row r="79" spans="13:45" s="24" customFormat="1" x14ac:dyDescent="0.2">
      <c r="M79" s="25"/>
      <c r="N79" s="25"/>
      <c r="O79" s="25"/>
      <c r="P79" s="25"/>
      <c r="Q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row>
    <row r="80" spans="13:45" s="24" customFormat="1" x14ac:dyDescent="0.2">
      <c r="M80" s="25"/>
      <c r="N80" s="25"/>
      <c r="O80" s="25"/>
      <c r="P80" s="25"/>
      <c r="Q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row>
    <row r="81" spans="13:45" s="24" customFormat="1" x14ac:dyDescent="0.2">
      <c r="M81" s="25"/>
      <c r="N81" s="25"/>
      <c r="O81" s="25"/>
      <c r="P81" s="25"/>
      <c r="Q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row>
    <row r="82" spans="13:45" s="24" customFormat="1" x14ac:dyDescent="0.2">
      <c r="M82" s="25"/>
      <c r="N82" s="25"/>
      <c r="O82" s="25"/>
      <c r="P82" s="25"/>
      <c r="Q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row>
    <row r="83" spans="13:45" s="24" customFormat="1" x14ac:dyDescent="0.2">
      <c r="M83" s="25"/>
      <c r="N83" s="25"/>
      <c r="O83" s="25"/>
      <c r="P83" s="25"/>
      <c r="Q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row>
    <row r="84" spans="13:45" s="24" customFormat="1" x14ac:dyDescent="0.2">
      <c r="M84" s="25"/>
      <c r="N84" s="25"/>
      <c r="O84" s="25"/>
      <c r="P84" s="25"/>
      <c r="Q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row>
    <row r="85" spans="13:45" s="24" customFormat="1" x14ac:dyDescent="0.2">
      <c r="M85" s="25"/>
      <c r="N85" s="25"/>
      <c r="O85" s="25"/>
      <c r="P85" s="25"/>
      <c r="Q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row>
    <row r="86" spans="13:45" s="24" customFormat="1" x14ac:dyDescent="0.2">
      <c r="M86" s="25"/>
      <c r="N86" s="25"/>
      <c r="O86" s="25"/>
      <c r="P86" s="25"/>
      <c r="Q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row>
    <row r="87" spans="13:45" s="24" customFormat="1" x14ac:dyDescent="0.2">
      <c r="M87" s="25"/>
      <c r="N87" s="25"/>
      <c r="O87" s="25"/>
      <c r="P87" s="25"/>
      <c r="Q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row>
    <row r="88" spans="13:45" s="24" customFormat="1" x14ac:dyDescent="0.2">
      <c r="M88" s="25"/>
      <c r="N88" s="25"/>
      <c r="O88" s="25"/>
      <c r="P88" s="25"/>
      <c r="Q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3:45" s="24" customFormat="1" x14ac:dyDescent="0.2">
      <c r="M89" s="25"/>
      <c r="N89" s="25"/>
      <c r="O89" s="25"/>
      <c r="P89" s="25"/>
      <c r="Q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row>
    <row r="90" spans="13:45" s="24" customFormat="1" x14ac:dyDescent="0.2">
      <c r="M90" s="25"/>
      <c r="N90" s="25"/>
      <c r="O90" s="25"/>
      <c r="P90" s="25"/>
      <c r="Q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row>
    <row r="91" spans="13:45" s="24" customFormat="1" x14ac:dyDescent="0.2">
      <c r="M91" s="25"/>
      <c r="N91" s="25"/>
      <c r="O91" s="25"/>
      <c r="P91" s="25"/>
      <c r="Q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row>
    <row r="92" spans="13:45" s="24" customFormat="1" x14ac:dyDescent="0.2">
      <c r="M92" s="25"/>
      <c r="N92" s="25"/>
      <c r="O92" s="25"/>
      <c r="P92" s="25"/>
      <c r="Q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row>
    <row r="93" spans="13:45" s="24" customFormat="1" x14ac:dyDescent="0.2">
      <c r="M93" s="25"/>
      <c r="N93" s="25"/>
      <c r="O93" s="25"/>
      <c r="P93" s="25"/>
      <c r="Q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row>
    <row r="94" spans="13:45" s="24" customFormat="1" x14ac:dyDescent="0.2">
      <c r="M94" s="25"/>
      <c r="N94" s="25"/>
      <c r="O94" s="25"/>
      <c r="P94" s="25"/>
      <c r="Q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row>
    <row r="95" spans="13:45" s="24" customFormat="1" x14ac:dyDescent="0.2">
      <c r="M95" s="25"/>
      <c r="N95" s="25"/>
      <c r="O95" s="25"/>
      <c r="P95" s="25"/>
      <c r="Q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row>
    <row r="96" spans="13:45" s="24" customFormat="1" x14ac:dyDescent="0.2">
      <c r="M96" s="25"/>
      <c r="N96" s="25"/>
      <c r="O96" s="25"/>
      <c r="P96" s="25"/>
      <c r="Q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row>
    <row r="97" spans="13:45" s="24" customFormat="1" x14ac:dyDescent="0.2">
      <c r="M97" s="25"/>
      <c r="N97" s="25"/>
      <c r="O97" s="25"/>
      <c r="P97" s="25"/>
      <c r="Q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row>
    <row r="98" spans="13:45" s="24" customFormat="1" x14ac:dyDescent="0.2">
      <c r="M98" s="25"/>
      <c r="N98" s="25"/>
      <c r="O98" s="25"/>
      <c r="P98" s="25"/>
      <c r="Q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row>
    <row r="99" spans="13:45" s="24" customFormat="1" x14ac:dyDescent="0.2">
      <c r="M99" s="25"/>
      <c r="N99" s="25"/>
      <c r="O99" s="25"/>
      <c r="P99" s="25"/>
      <c r="Q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row>
    <row r="100" spans="13:45" s="24" customFormat="1" x14ac:dyDescent="0.2">
      <c r="M100" s="25"/>
      <c r="N100" s="25"/>
      <c r="O100" s="25"/>
      <c r="P100" s="25"/>
      <c r="Q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row>
    <row r="101" spans="13:45" s="24" customFormat="1" x14ac:dyDescent="0.2">
      <c r="M101" s="25"/>
      <c r="N101" s="25"/>
      <c r="O101" s="25"/>
      <c r="P101" s="25"/>
      <c r="Q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row>
    <row r="102" spans="13:45" s="24" customFormat="1" x14ac:dyDescent="0.2">
      <c r="M102" s="25"/>
      <c r="N102" s="25"/>
      <c r="O102" s="25"/>
      <c r="P102" s="25"/>
      <c r="Q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row>
    <row r="103" spans="13:45" s="24" customFormat="1" x14ac:dyDescent="0.2">
      <c r="M103" s="25"/>
      <c r="N103" s="25"/>
      <c r="O103" s="25"/>
      <c r="P103" s="25"/>
      <c r="Q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row>
    <row r="104" spans="13:45" s="24" customFormat="1" x14ac:dyDescent="0.2">
      <c r="M104" s="25"/>
      <c r="N104" s="25"/>
      <c r="O104" s="25"/>
      <c r="P104" s="25"/>
      <c r="Q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row>
    <row r="105" spans="13:45" s="24" customFormat="1" x14ac:dyDescent="0.2">
      <c r="M105" s="25"/>
      <c r="N105" s="25"/>
      <c r="O105" s="25"/>
      <c r="P105" s="25"/>
      <c r="Q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row>
    <row r="106" spans="13:45" s="24" customFormat="1" x14ac:dyDescent="0.2">
      <c r="M106" s="25"/>
      <c r="N106" s="25"/>
      <c r="O106" s="25"/>
      <c r="P106" s="25"/>
      <c r="Q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row>
    <row r="107" spans="13:45" s="24" customFormat="1" x14ac:dyDescent="0.2">
      <c r="M107" s="25"/>
      <c r="N107" s="25"/>
      <c r="O107" s="25"/>
      <c r="P107" s="25"/>
      <c r="Q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row>
    <row r="108" spans="13:45" s="24" customFormat="1" x14ac:dyDescent="0.2">
      <c r="M108" s="25"/>
      <c r="N108" s="25"/>
      <c r="O108" s="25"/>
      <c r="P108" s="25"/>
      <c r="Q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row>
    <row r="109" spans="13:45" s="24" customFormat="1" x14ac:dyDescent="0.2">
      <c r="M109" s="25"/>
      <c r="N109" s="25"/>
      <c r="O109" s="25"/>
      <c r="P109" s="25"/>
      <c r="Q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row>
    <row r="110" spans="13:45" s="24" customFormat="1" x14ac:dyDescent="0.2">
      <c r="M110" s="25"/>
      <c r="N110" s="25"/>
      <c r="O110" s="25"/>
      <c r="P110" s="25"/>
      <c r="Q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row>
    <row r="111" spans="13:45" s="24" customFormat="1" x14ac:dyDescent="0.2">
      <c r="M111" s="25"/>
      <c r="N111" s="25"/>
      <c r="O111" s="25"/>
      <c r="P111" s="25"/>
      <c r="Q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row>
    <row r="112" spans="13:45" s="24" customFormat="1" x14ac:dyDescent="0.2">
      <c r="M112" s="25"/>
      <c r="N112" s="25"/>
      <c r="O112" s="25"/>
      <c r="P112" s="25"/>
      <c r="Q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row>
    <row r="113" spans="13:45" s="24" customFormat="1" x14ac:dyDescent="0.2">
      <c r="M113" s="25"/>
      <c r="N113" s="25"/>
      <c r="O113" s="25"/>
      <c r="P113" s="25"/>
      <c r="Q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row>
    <row r="114" spans="13:45" s="24" customFormat="1" x14ac:dyDescent="0.2">
      <c r="M114" s="25"/>
      <c r="N114" s="25"/>
      <c r="O114" s="25"/>
      <c r="P114" s="25"/>
      <c r="Q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row>
    <row r="115" spans="13:45" s="24" customFormat="1" x14ac:dyDescent="0.2">
      <c r="M115" s="25"/>
      <c r="N115" s="25"/>
      <c r="O115" s="25"/>
      <c r="P115" s="25"/>
      <c r="Q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row>
    <row r="116" spans="13:45" s="24" customFormat="1" x14ac:dyDescent="0.2">
      <c r="M116" s="25"/>
      <c r="N116" s="25"/>
      <c r="O116" s="25"/>
      <c r="P116" s="25"/>
      <c r="Q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row>
    <row r="117" spans="13:45" s="24" customFormat="1" x14ac:dyDescent="0.2">
      <c r="M117" s="25"/>
      <c r="N117" s="25"/>
      <c r="O117" s="25"/>
      <c r="P117" s="25"/>
      <c r="Q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row>
    <row r="118" spans="13:45" s="24" customFormat="1" x14ac:dyDescent="0.2">
      <c r="M118" s="25"/>
      <c r="N118" s="25"/>
      <c r="O118" s="25"/>
      <c r="P118" s="25"/>
      <c r="Q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row>
    <row r="119" spans="13:45" s="24" customFormat="1" x14ac:dyDescent="0.2">
      <c r="M119" s="25"/>
      <c r="N119" s="25"/>
      <c r="O119" s="25"/>
      <c r="P119" s="25"/>
      <c r="Q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row>
    <row r="120" spans="13:45" s="24" customFormat="1" x14ac:dyDescent="0.2">
      <c r="M120" s="25"/>
      <c r="N120" s="25"/>
      <c r="O120" s="25"/>
      <c r="P120" s="25"/>
      <c r="Q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row>
    <row r="121" spans="13:45" s="24" customFormat="1" x14ac:dyDescent="0.2">
      <c r="M121" s="25"/>
      <c r="N121" s="25"/>
      <c r="O121" s="25"/>
      <c r="P121" s="25"/>
      <c r="Q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row>
    <row r="122" spans="13:45" s="24" customFormat="1" x14ac:dyDescent="0.2">
      <c r="M122" s="25"/>
      <c r="N122" s="25"/>
      <c r="O122" s="25"/>
      <c r="P122" s="25"/>
      <c r="Q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row>
    <row r="123" spans="13:45" s="24" customFormat="1" x14ac:dyDescent="0.2">
      <c r="M123" s="25"/>
      <c r="N123" s="25"/>
      <c r="O123" s="25"/>
      <c r="P123" s="25"/>
      <c r="Q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row>
    <row r="124" spans="13:45" s="24" customFormat="1" x14ac:dyDescent="0.2">
      <c r="M124" s="25"/>
      <c r="N124" s="25"/>
      <c r="O124" s="25"/>
      <c r="P124" s="25"/>
      <c r="Q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row>
    <row r="125" spans="13:45" s="24" customFormat="1" x14ac:dyDescent="0.2">
      <c r="M125" s="25"/>
      <c r="N125" s="25"/>
      <c r="O125" s="25"/>
      <c r="P125" s="25"/>
      <c r="Q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row>
    <row r="126" spans="13:45" s="24" customFormat="1" x14ac:dyDescent="0.2">
      <c r="M126" s="25"/>
      <c r="N126" s="25"/>
      <c r="O126" s="25"/>
      <c r="P126" s="25"/>
      <c r="Q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row>
    <row r="127" spans="13:45" s="24" customFormat="1" x14ac:dyDescent="0.2">
      <c r="M127" s="25"/>
      <c r="N127" s="25"/>
      <c r="O127" s="25"/>
      <c r="P127" s="25"/>
      <c r="Q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row>
    <row r="128" spans="13:45" s="24" customFormat="1" x14ac:dyDescent="0.2">
      <c r="M128" s="25"/>
      <c r="N128" s="25"/>
      <c r="O128" s="25"/>
      <c r="P128" s="25"/>
      <c r="Q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row>
    <row r="129" spans="13:45" s="24" customFormat="1" x14ac:dyDescent="0.2">
      <c r="M129" s="25"/>
      <c r="N129" s="25"/>
      <c r="O129" s="25"/>
      <c r="P129" s="25"/>
      <c r="Q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row>
    <row r="130" spans="13:45" s="24" customFormat="1" x14ac:dyDescent="0.2">
      <c r="M130" s="25"/>
      <c r="N130" s="25"/>
      <c r="O130" s="25"/>
      <c r="P130" s="25"/>
      <c r="Q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row>
    <row r="131" spans="13:45" s="24" customFormat="1" x14ac:dyDescent="0.2">
      <c r="M131" s="25"/>
      <c r="N131" s="25"/>
      <c r="O131" s="25"/>
      <c r="P131" s="25"/>
      <c r="Q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row>
    <row r="132" spans="13:45" s="24" customFormat="1" x14ac:dyDescent="0.2">
      <c r="M132" s="25"/>
      <c r="N132" s="25"/>
      <c r="O132" s="25"/>
      <c r="P132" s="25"/>
      <c r="Q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row>
    <row r="133" spans="13:45" s="24" customFormat="1" x14ac:dyDescent="0.2">
      <c r="M133" s="25"/>
      <c r="N133" s="25"/>
      <c r="O133" s="25"/>
      <c r="P133" s="25"/>
      <c r="Q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row>
    <row r="134" spans="13:45" s="24" customFormat="1" x14ac:dyDescent="0.2">
      <c r="M134" s="25"/>
      <c r="N134" s="25"/>
      <c r="O134" s="25"/>
      <c r="P134" s="25"/>
      <c r="Q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row>
    <row r="135" spans="13:45" s="24" customFormat="1" x14ac:dyDescent="0.2">
      <c r="M135" s="25"/>
      <c r="N135" s="25"/>
      <c r="O135" s="25"/>
      <c r="P135" s="25"/>
      <c r="Q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row>
    <row r="136" spans="13:45" s="24" customFormat="1" x14ac:dyDescent="0.2">
      <c r="M136" s="25"/>
      <c r="N136" s="25"/>
      <c r="O136" s="25"/>
      <c r="P136" s="25"/>
      <c r="Q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row>
    <row r="137" spans="13:45" s="24" customFormat="1" x14ac:dyDescent="0.2">
      <c r="M137" s="25"/>
      <c r="N137" s="25"/>
      <c r="O137" s="25"/>
      <c r="P137" s="25"/>
      <c r="Q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row>
    <row r="138" spans="13:45" s="24" customFormat="1" x14ac:dyDescent="0.2">
      <c r="M138" s="25"/>
      <c r="N138" s="25"/>
      <c r="O138" s="25"/>
      <c r="P138" s="25"/>
      <c r="Q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row>
    <row r="139" spans="13:45" s="24" customFormat="1" x14ac:dyDescent="0.2">
      <c r="M139" s="25"/>
      <c r="N139" s="25"/>
      <c r="O139" s="25"/>
      <c r="P139" s="25"/>
      <c r="Q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row>
    <row r="140" spans="13:45" s="24" customFormat="1" x14ac:dyDescent="0.2">
      <c r="M140" s="25"/>
      <c r="N140" s="25"/>
      <c r="O140" s="25"/>
      <c r="P140" s="25"/>
      <c r="Q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row>
    <row r="141" spans="13:45" s="24" customFormat="1" x14ac:dyDescent="0.2">
      <c r="M141" s="25"/>
      <c r="N141" s="25"/>
      <c r="O141" s="25"/>
      <c r="P141" s="25"/>
      <c r="Q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row>
    <row r="142" spans="13:45" s="24" customFormat="1" x14ac:dyDescent="0.2">
      <c r="M142" s="25"/>
      <c r="N142" s="25"/>
      <c r="O142" s="25"/>
      <c r="P142" s="25"/>
      <c r="Q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row>
    <row r="143" spans="13:45" s="24" customFormat="1" x14ac:dyDescent="0.2">
      <c r="M143" s="25"/>
      <c r="N143" s="25"/>
      <c r="O143" s="25"/>
      <c r="P143" s="25"/>
      <c r="Q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row>
    <row r="144" spans="13:45" s="24" customFormat="1" x14ac:dyDescent="0.2">
      <c r="M144" s="25"/>
      <c r="N144" s="25"/>
      <c r="O144" s="25"/>
      <c r="P144" s="25"/>
      <c r="Q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row>
    <row r="145" spans="13:45" s="24" customFormat="1" x14ac:dyDescent="0.2">
      <c r="M145" s="25"/>
      <c r="N145" s="25"/>
      <c r="O145" s="25"/>
      <c r="P145" s="25"/>
      <c r="Q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row>
    <row r="147" spans="13:45" x14ac:dyDescent="0.2">
      <c r="M147" s="100"/>
      <c r="N147" s="100"/>
      <c r="O147" s="100"/>
      <c r="P147" s="100"/>
      <c r="Q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row>
    <row r="148" spans="13:45" x14ac:dyDescent="0.2">
      <c r="M148" s="100"/>
      <c r="N148" s="100"/>
      <c r="O148" s="100"/>
      <c r="P148" s="100"/>
      <c r="Q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row>
    <row r="149" spans="13:45" x14ac:dyDescent="0.2">
      <c r="M149" s="100"/>
      <c r="N149" s="100"/>
      <c r="O149" s="100"/>
      <c r="P149" s="100"/>
      <c r="Q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row>
    <row r="150" spans="13:45" x14ac:dyDescent="0.2">
      <c r="M150" s="100"/>
      <c r="N150" s="100"/>
      <c r="O150" s="100"/>
      <c r="P150" s="100"/>
      <c r="Q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row>
    <row r="151" spans="13:45" x14ac:dyDescent="0.2">
      <c r="M151" s="100"/>
      <c r="N151" s="100"/>
      <c r="O151" s="100"/>
      <c r="P151" s="100"/>
      <c r="Q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row>
    <row r="152" spans="13:45" x14ac:dyDescent="0.2">
      <c r="M152" s="100"/>
      <c r="N152" s="100"/>
      <c r="O152" s="100"/>
      <c r="P152" s="100"/>
      <c r="Q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row>
    <row r="153" spans="13:45" x14ac:dyDescent="0.2">
      <c r="M153" s="100"/>
      <c r="N153" s="100"/>
      <c r="O153" s="100"/>
      <c r="P153" s="100"/>
      <c r="Q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row>
    <row r="154" spans="13:45" x14ac:dyDescent="0.2">
      <c r="M154" s="100"/>
      <c r="N154" s="100"/>
      <c r="O154" s="100"/>
      <c r="P154" s="100"/>
      <c r="Q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row>
    <row r="155" spans="13:45" x14ac:dyDescent="0.2">
      <c r="M155" s="100"/>
      <c r="N155" s="100"/>
      <c r="O155" s="100"/>
      <c r="P155" s="100"/>
      <c r="Q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row>
    <row r="156" spans="13:45" x14ac:dyDescent="0.2">
      <c r="M156" s="100"/>
      <c r="N156" s="100"/>
      <c r="O156" s="100"/>
      <c r="P156" s="100"/>
      <c r="Q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row>
    <row r="157" spans="13:45" x14ac:dyDescent="0.2">
      <c r="M157" s="100"/>
      <c r="N157" s="100"/>
      <c r="O157" s="100"/>
      <c r="P157" s="100"/>
      <c r="Q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row>
    <row r="158" spans="13:45" x14ac:dyDescent="0.2">
      <c r="M158" s="100"/>
      <c r="N158" s="100"/>
      <c r="O158" s="100"/>
      <c r="P158" s="100"/>
      <c r="Q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row>
    <row r="159" spans="13:45" x14ac:dyDescent="0.2">
      <c r="M159" s="100"/>
      <c r="N159" s="100"/>
      <c r="O159" s="100"/>
      <c r="P159" s="100"/>
      <c r="Q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row>
    <row r="160" spans="13:45" x14ac:dyDescent="0.2">
      <c r="M160" s="100"/>
      <c r="N160" s="100"/>
      <c r="O160" s="100"/>
      <c r="P160" s="100"/>
      <c r="Q160" s="100"/>
      <c r="T160" s="100"/>
      <c r="U160" s="100"/>
      <c r="V160" s="100"/>
      <c r="W160" s="100"/>
      <c r="X160" s="100"/>
      <c r="Y160" s="100"/>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row>
    <row r="161" s="100" customFormat="1" x14ac:dyDescent="0.2"/>
    <row r="162" s="100" customFormat="1" x14ac:dyDescent="0.2"/>
    <row r="163" s="100" customFormat="1" x14ac:dyDescent="0.2"/>
    <row r="164" s="100" customFormat="1" x14ac:dyDescent="0.2"/>
    <row r="165" s="100" customFormat="1" x14ac:dyDescent="0.2"/>
    <row r="166" s="100" customFormat="1" x14ac:dyDescent="0.2"/>
    <row r="167" s="100" customFormat="1" x14ac:dyDescent="0.2"/>
    <row r="168" s="100" customFormat="1" x14ac:dyDescent="0.2"/>
    <row r="169" s="100" customFormat="1" x14ac:dyDescent="0.2"/>
    <row r="170" s="100" customFormat="1" x14ac:dyDescent="0.2"/>
    <row r="171" s="100" customFormat="1" x14ac:dyDescent="0.2"/>
    <row r="172" s="100" customFormat="1" x14ac:dyDescent="0.2"/>
    <row r="173" s="100" customFormat="1" x14ac:dyDescent="0.2"/>
    <row r="174" s="100" customFormat="1" x14ac:dyDescent="0.2"/>
    <row r="175" s="100" customFormat="1" x14ac:dyDescent="0.2"/>
    <row r="176" s="100" customFormat="1" x14ac:dyDescent="0.2"/>
    <row r="177" s="100" customFormat="1" x14ac:dyDescent="0.2"/>
    <row r="178" s="100" customFormat="1" x14ac:dyDescent="0.2"/>
    <row r="179" s="100" customFormat="1" x14ac:dyDescent="0.2"/>
    <row r="180" s="100" customFormat="1" x14ac:dyDescent="0.2"/>
    <row r="181" s="100" customFormat="1" x14ac:dyDescent="0.2"/>
    <row r="182" s="100" customFormat="1" x14ac:dyDescent="0.2"/>
    <row r="183" s="100" customFormat="1" x14ac:dyDescent="0.2"/>
    <row r="184" s="100" customFormat="1" x14ac:dyDescent="0.2"/>
    <row r="185" s="100" customFormat="1" x14ac:dyDescent="0.2"/>
    <row r="186" s="100" customFormat="1" x14ac:dyDescent="0.2"/>
    <row r="187" s="100" customFormat="1" x14ac:dyDescent="0.2"/>
    <row r="188" s="100" customFormat="1" x14ac:dyDescent="0.2"/>
    <row r="189" s="100" customFormat="1" x14ac:dyDescent="0.2"/>
    <row r="190" s="100" customFormat="1" x14ac:dyDescent="0.2"/>
    <row r="191" s="100" customFormat="1" x14ac:dyDescent="0.2"/>
    <row r="192" s="100" customFormat="1" x14ac:dyDescent="0.2"/>
    <row r="193" s="100" customFormat="1" x14ac:dyDescent="0.2"/>
    <row r="194" s="100" customFormat="1" x14ac:dyDescent="0.2"/>
    <row r="195" s="100" customFormat="1" x14ac:dyDescent="0.2"/>
    <row r="196" s="100" customFormat="1" x14ac:dyDescent="0.2"/>
    <row r="197" s="100" customFormat="1" x14ac:dyDescent="0.2"/>
    <row r="198" s="100" customFormat="1" x14ac:dyDescent="0.2"/>
    <row r="199" s="100" customFormat="1" x14ac:dyDescent="0.2"/>
    <row r="200" s="100" customFormat="1" x14ac:dyDescent="0.2"/>
    <row r="201" s="100" customFormat="1" x14ac:dyDescent="0.2"/>
    <row r="202" s="100" customFormat="1" x14ac:dyDescent="0.2"/>
    <row r="203" s="100" customFormat="1" x14ac:dyDescent="0.2"/>
    <row r="204" s="100" customFormat="1" x14ac:dyDescent="0.2"/>
    <row r="205" s="100" customFormat="1" x14ac:dyDescent="0.2"/>
    <row r="206" s="100" customFormat="1" x14ac:dyDescent="0.2"/>
    <row r="207" s="100" customFormat="1" x14ac:dyDescent="0.2"/>
    <row r="208" s="100" customFormat="1" x14ac:dyDescent="0.2"/>
    <row r="209" s="100" customFormat="1" x14ac:dyDescent="0.2"/>
    <row r="210" s="100" customFormat="1" x14ac:dyDescent="0.2"/>
    <row r="211" s="100" customFormat="1" x14ac:dyDescent="0.2"/>
    <row r="212" s="100" customFormat="1" x14ac:dyDescent="0.2"/>
    <row r="213" s="100" customFormat="1" x14ac:dyDescent="0.2"/>
    <row r="214" s="100" customFormat="1" x14ac:dyDescent="0.2"/>
    <row r="215" s="100" customFormat="1" x14ac:dyDescent="0.2"/>
    <row r="216" s="100" customFormat="1" x14ac:dyDescent="0.2"/>
    <row r="217" s="100" customFormat="1" x14ac:dyDescent="0.2"/>
    <row r="218" s="100" customFormat="1" x14ac:dyDescent="0.2"/>
    <row r="219" s="100" customFormat="1" x14ac:dyDescent="0.2"/>
  </sheetData>
  <sheetProtection algorithmName="SHA-512" hashValue="p6Gxqvw/XeSLP3YfcQ8RxfLY35Gst5rlQbuIgCjE9XbxIYnxi0NDdP99wfWnKYPQnBNwzAq5ulZso+5hQq4LJQ==" saltValue="PtzxjzWj/YlaievF25HTtg==" spinCount="100000" sheet="1" objects="1" scenarios="1"/>
  <customSheetViews>
    <customSheetView guid="{EBE53AB0-87F1-4DBA-A02C-580CCD18D9B1}" showPageBreaks="1" fitToPage="1" printArea="1" showRuler="0">
      <selection activeCell="A32" sqref="A32"/>
      <pageMargins left="0.39370078740157483" right="0.39370078740157483" top="0.39370078740157483" bottom="0.39370078740157483" header="0.51181102362204722" footer="0.51181102362204722"/>
      <printOptions horizontalCentered="1" verticalCentered="1"/>
      <pageSetup paperSize="9" scale="90" orientation="portrait" r:id="rId1"/>
      <headerFooter alignWithMargins="0"/>
    </customSheetView>
    <customSheetView guid="{6F6DCE0F-E71E-4F38-8193-770CB35A179C}" fitToPage="1">
      <selection activeCell="D12" sqref="D12"/>
      <pageMargins left="0.39370078740157483" right="0.39370078740157483" top="0.39370078740157483" bottom="0.39370078740157483" header="0.51181102362204722" footer="0.51181102362204722"/>
      <printOptions horizontalCentered="1" verticalCentered="1"/>
      <pageSetup paperSize="9" scale="91" orientation="portrait" r:id="rId2"/>
      <headerFooter alignWithMargins="0"/>
    </customSheetView>
  </customSheetViews>
  <mergeCells count="14">
    <mergeCell ref="K21:O21"/>
    <mergeCell ref="R21:V21"/>
    <mergeCell ref="A59:H59"/>
    <mergeCell ref="A1:H1"/>
    <mergeCell ref="B20:H20"/>
    <mergeCell ref="A42:H42"/>
    <mergeCell ref="D21:H21"/>
    <mergeCell ref="A38:B38"/>
    <mergeCell ref="A45:B47"/>
    <mergeCell ref="A44:D44"/>
    <mergeCell ref="A50:A56"/>
    <mergeCell ref="A39:B39"/>
    <mergeCell ref="F44:G44"/>
    <mergeCell ref="F50:G50"/>
  </mergeCells>
  <phoneticPr fontId="0" type="noConversion"/>
  <printOptions horizontalCentered="1"/>
  <pageMargins left="0.39370078740157483" right="0.39370078740157483" top="0.39370078740157483" bottom="0.39370078740157483" header="0.51181102362204722" footer="0.51181102362204722"/>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Lohn Tag</vt:lpstr>
      <vt:lpstr>Abzüge</vt:lpstr>
      <vt:lpstr>Abzüge!Druckbereich</vt:lpstr>
      <vt:lpstr>'Lohn Tag'!Druckbereich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Werner Hüsler</cp:lastModifiedBy>
  <cp:lastPrinted>2024-03-05T15:17:39Z</cp:lastPrinted>
  <dcterms:created xsi:type="dcterms:W3CDTF">1998-11-09T16:40:19Z</dcterms:created>
  <dcterms:modified xsi:type="dcterms:W3CDTF">2024-04-03T13:23:48Z</dcterms:modified>
</cp:coreProperties>
</file>